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2145" windowWidth="14805" windowHeight="5970"/>
  </bookViews>
  <sheets>
    <sheet name="Всего-дор" sheetId="4" r:id="rId1"/>
  </sheets>
  <definedNames>
    <definedName name="_xlnm.Print_Titles" localSheetId="0">'Всего-дор'!$12:$12</definedName>
    <definedName name="_xlnm.Print_Area" localSheetId="0">'Всего-дор'!$A$1:$AA$436</definedName>
  </definedNames>
  <calcPr calcId="152511"/>
</workbook>
</file>

<file path=xl/calcChain.xml><?xml version="1.0" encoding="utf-8"?>
<calcChain xmlns="http://schemas.openxmlformats.org/spreadsheetml/2006/main">
  <c r="Y196" i="4" l="1"/>
  <c r="W237" i="4" l="1"/>
  <c r="Y400" i="4" l="1"/>
  <c r="Z241" i="4"/>
  <c r="Z242" i="4"/>
  <c r="Y359" i="4" l="1"/>
  <c r="Y119" i="4"/>
  <c r="Y120" i="4"/>
  <c r="Y188" i="4"/>
  <c r="Y185" i="4"/>
  <c r="Y160" i="4" s="1"/>
  <c r="Z21" i="4"/>
  <c r="Y125" i="4" l="1"/>
  <c r="AB123" i="4" s="1"/>
  <c r="Y191" i="4"/>
  <c r="Y140" i="4"/>
  <c r="Y141" i="4"/>
  <c r="Z159" i="4"/>
  <c r="Z158" i="4"/>
  <c r="Z157" i="4"/>
  <c r="Z156" i="4"/>
  <c r="Z155" i="4"/>
  <c r="Z154" i="4"/>
  <c r="Y165" i="4"/>
  <c r="Z182" i="4" l="1"/>
  <c r="Z181" i="4"/>
  <c r="Z184" i="4"/>
  <c r="Z183" i="4"/>
  <c r="Z180" i="4"/>
  <c r="Z179" i="4"/>
  <c r="Z132" i="4"/>
  <c r="Z127" i="4"/>
  <c r="Z128" i="4"/>
  <c r="Z129" i="4"/>
  <c r="Z131" i="4"/>
  <c r="Y123" i="4"/>
  <c r="AB124" i="4" s="1"/>
  <c r="Y24" i="4" l="1"/>
  <c r="Y103" i="4" l="1"/>
  <c r="Z94" i="4"/>
  <c r="Z89" i="4"/>
  <c r="Y88" i="4"/>
  <c r="Z62" i="4" l="1"/>
  <c r="Y20" i="4"/>
  <c r="Y79" i="4"/>
  <c r="Y58" i="4" l="1"/>
  <c r="Y23" i="4" s="1"/>
  <c r="Z116" i="4"/>
  <c r="W24" i="4" l="1"/>
  <c r="U24" i="4"/>
  <c r="Z44" i="4" l="1"/>
  <c r="Z87" i="4" l="1"/>
  <c r="X27" i="4" l="1"/>
  <c r="Z113" i="4" l="1"/>
  <c r="X177" i="4"/>
  <c r="X166" i="4"/>
  <c r="X130" i="4"/>
  <c r="Z130" i="4" s="1"/>
  <c r="X123" i="4"/>
  <c r="X126" i="4"/>
  <c r="Z126" i="4" s="1"/>
  <c r="X190" i="4"/>
  <c r="X395" i="4"/>
  <c r="X394" i="4"/>
  <c r="X196" i="4"/>
  <c r="X211" i="4"/>
  <c r="X224" i="4" l="1"/>
  <c r="X119" i="4" l="1"/>
  <c r="Z97" i="4" l="1"/>
  <c r="U25" i="4" l="1"/>
  <c r="X396" i="4" l="1"/>
  <c r="X400" i="4"/>
  <c r="X399" i="4" s="1"/>
  <c r="Z114" i="4"/>
  <c r="Z59" i="4"/>
  <c r="Z60" i="4"/>
  <c r="U58" i="4"/>
  <c r="T58" i="4"/>
  <c r="Z112" i="4"/>
  <c r="Z58" i="4" l="1"/>
  <c r="Z95" i="4"/>
  <c r="Z107" i="4" l="1"/>
  <c r="Z106" i="4"/>
  <c r="Z102" i="4"/>
  <c r="Z135" i="4" l="1"/>
  <c r="Z136" i="4"/>
  <c r="Z139" i="4"/>
  <c r="X160" i="4"/>
  <c r="X192" i="4"/>
  <c r="X218" i="4" l="1"/>
  <c r="X214" i="4"/>
  <c r="X204" i="4"/>
  <c r="X153" i="4"/>
  <c r="Z153" i="4" s="1"/>
  <c r="X152" i="4"/>
  <c r="Z152" i="4" s="1"/>
  <c r="X141" i="4"/>
  <c r="X165" i="4"/>
  <c r="X140" i="4" s="1"/>
  <c r="Z178" i="4"/>
  <c r="Z177" i="4"/>
  <c r="X110" i="4"/>
  <c r="X109" i="4"/>
  <c r="X105" i="4"/>
  <c r="Z105" i="4" s="1"/>
  <c r="X104" i="4"/>
  <c r="X91" i="4"/>
  <c r="X90" i="4"/>
  <c r="Y122" i="4" l="1"/>
  <c r="Z104" i="4"/>
  <c r="Z40" i="4"/>
  <c r="X390" i="4" l="1"/>
  <c r="Z394" i="4"/>
  <c r="Z395" i="4"/>
  <c r="Z396" i="4"/>
  <c r="X222" i="4"/>
  <c r="Y189" i="4"/>
  <c r="Y118" i="4" s="1"/>
  <c r="X191" i="4"/>
  <c r="Z191" i="4" s="1"/>
  <c r="X122" i="4"/>
  <c r="X79" i="4"/>
  <c r="Z82" i="4"/>
  <c r="X103" i="4"/>
  <c r="X108" i="4"/>
  <c r="Z110" i="4"/>
  <c r="X189" i="4" l="1"/>
  <c r="X118" i="4" s="1"/>
  <c r="Z100" i="4"/>
  <c r="X99" i="4"/>
  <c r="Z99" i="4" s="1"/>
  <c r="X98" i="4" l="1"/>
  <c r="Z98" i="4" s="1"/>
  <c r="W27" i="4" l="1"/>
  <c r="V315" i="4"/>
  <c r="V301" i="4"/>
  <c r="V292" i="4"/>
  <c r="V252" i="4"/>
  <c r="V36" i="4"/>
  <c r="Z138" i="4" l="1"/>
  <c r="W400" i="4"/>
  <c r="W218" i="4"/>
  <c r="W214" i="4"/>
  <c r="W196" i="4"/>
  <c r="W176" i="4"/>
  <c r="W166" i="4"/>
  <c r="W204" i="4"/>
  <c r="W123" i="4"/>
  <c r="W201" i="4"/>
  <c r="W90" i="4"/>
  <c r="W75" i="4"/>
  <c r="W83" i="4"/>
  <c r="Z92" i="4" l="1"/>
  <c r="Z93" i="4" l="1"/>
  <c r="Z39" i="4"/>
  <c r="Z235" i="4" l="1"/>
  <c r="V237" i="4"/>
  <c r="Z238" i="4"/>
  <c r="Z234" i="4"/>
  <c r="Y121" i="4" l="1"/>
  <c r="Z192" i="4"/>
  <c r="Z190" i="4"/>
  <c r="Z189" i="4" s="1"/>
  <c r="X121" i="4"/>
  <c r="Z121" i="4" l="1"/>
  <c r="Z111" i="4"/>
  <c r="Z109" i="4"/>
  <c r="Z108" i="4" s="1"/>
  <c r="Z103" i="4"/>
  <c r="Z96" i="4"/>
  <c r="X88" i="4"/>
  <c r="X23" i="4" s="1"/>
  <c r="W211" i="4" l="1"/>
  <c r="W207" i="4" l="1"/>
  <c r="Z237" i="4" l="1"/>
  <c r="W151" i="4"/>
  <c r="W224" i="4"/>
  <c r="Z137" i="4" l="1"/>
  <c r="Z188" i="4"/>
  <c r="Y203" i="4"/>
  <c r="X203" i="4"/>
  <c r="W120" i="4" l="1"/>
  <c r="W125" i="4"/>
  <c r="X358" i="4"/>
  <c r="Y399" i="4"/>
  <c r="W122" i="4" l="1"/>
  <c r="Z125" i="4"/>
  <c r="Z120" i="4"/>
  <c r="Z151" i="4" l="1"/>
  <c r="Z150" i="4"/>
  <c r="Z221" i="4"/>
  <c r="Z217" i="4"/>
  <c r="Z239" i="4"/>
  <c r="W222" i="4"/>
  <c r="Z176" i="4"/>
  <c r="Z175" i="4" l="1"/>
  <c r="W165" i="4"/>
  <c r="W140" i="4" s="1"/>
  <c r="W401" i="4"/>
  <c r="W399" i="4" s="1"/>
  <c r="Z30" i="4" l="1"/>
  <c r="W88" i="4"/>
  <c r="Z88" i="4" s="1"/>
  <c r="Z90" i="4"/>
  <c r="Z86" i="4"/>
  <c r="W79" i="4"/>
  <c r="Z84" i="4"/>
  <c r="W76" i="4"/>
  <c r="W70" i="4" s="1"/>
  <c r="W23" i="4" s="1"/>
  <c r="Z91" i="4" l="1"/>
  <c r="Z83" i="4"/>
  <c r="Z74" i="4"/>
  <c r="W203" i="4" l="1"/>
  <c r="V259" i="4" l="1"/>
  <c r="V258" i="4" s="1"/>
  <c r="V196" i="4" l="1"/>
  <c r="V222" i="4"/>
  <c r="V123" i="4"/>
  <c r="V122" i="4" s="1"/>
  <c r="V204" i="4"/>
  <c r="V205" i="4"/>
  <c r="V169" i="4" l="1"/>
  <c r="V166" i="4"/>
  <c r="V274" i="4" l="1"/>
  <c r="V248" i="4" s="1"/>
  <c r="V272" i="4"/>
  <c r="V271" i="4" l="1"/>
  <c r="V71" i="4" l="1"/>
  <c r="V73" i="4"/>
  <c r="V250" i="4" l="1"/>
  <c r="Z250" i="4" s="1"/>
  <c r="V233" i="4" l="1"/>
  <c r="Z240" i="4"/>
  <c r="Z276" i="4"/>
  <c r="V264" i="4"/>
  <c r="Z269" i="4"/>
  <c r="Z262" i="4"/>
  <c r="Z256" i="4"/>
  <c r="Z232" i="4"/>
  <c r="Z206" i="4"/>
  <c r="Z198" i="4"/>
  <c r="V401" i="4" l="1"/>
  <c r="V28" i="4"/>
  <c r="Z149" i="4"/>
  <c r="Z174" i="4"/>
  <c r="V230" i="4" l="1"/>
  <c r="V229" i="4" s="1"/>
  <c r="V195" i="4"/>
  <c r="V214" i="4"/>
  <c r="V170" i="4"/>
  <c r="V224" i="4" l="1"/>
  <c r="V203" i="4"/>
  <c r="Z77" i="4" l="1"/>
  <c r="Z42" i="4"/>
  <c r="Z76" i="4"/>
  <c r="Z75" i="4"/>
  <c r="Z29" i="4"/>
  <c r="Z389" i="4" l="1"/>
  <c r="W160" i="4"/>
  <c r="Z32" i="4" l="1"/>
  <c r="V405" i="4" l="1"/>
  <c r="V279" i="4"/>
  <c r="Z78" i="4" l="1"/>
  <c r="V173" i="4" l="1"/>
  <c r="V165" i="4" s="1"/>
  <c r="V141" i="4"/>
  <c r="V147" i="4"/>
  <c r="V148" i="4" l="1"/>
  <c r="Z148" i="4" s="1"/>
  <c r="V218" i="4"/>
  <c r="V249" i="4"/>
  <c r="Z249" i="4" s="1"/>
  <c r="V246" i="4"/>
  <c r="T160" i="4"/>
  <c r="V160" i="4"/>
  <c r="V145" i="4"/>
  <c r="Z145" i="4" s="1"/>
  <c r="V146" i="4"/>
  <c r="W195" i="4"/>
  <c r="X195" i="4"/>
  <c r="Y195" i="4"/>
  <c r="Z197" i="4"/>
  <c r="U196" i="4"/>
  <c r="T196" i="4"/>
  <c r="Z231" i="4"/>
  <c r="Z230" i="4"/>
  <c r="U228" i="4"/>
  <c r="Z228" i="4" s="1"/>
  <c r="Z205" i="4"/>
  <c r="U204" i="4"/>
  <c r="T204" i="4"/>
  <c r="Z173" i="4"/>
  <c r="Z124" i="4"/>
  <c r="Z147" i="4"/>
  <c r="V81" i="4"/>
  <c r="V79" i="4" s="1"/>
  <c r="Z79" i="4" s="1"/>
  <c r="Z80" i="4"/>
  <c r="Z146" i="4" l="1"/>
  <c r="Z229" i="4"/>
  <c r="V227" i="4"/>
  <c r="Z227" i="4" s="1"/>
  <c r="Z196" i="4"/>
  <c r="Z195" i="4" s="1"/>
  <c r="U226" i="4"/>
  <c r="Z204" i="4"/>
  <c r="V226" i="4" l="1"/>
  <c r="Z226" i="4" s="1"/>
  <c r="Z172" i="4"/>
  <c r="Z171" i="4"/>
  <c r="Z170" i="4"/>
  <c r="Z85" i="4"/>
  <c r="V70" i="4"/>
  <c r="Z71" i="4"/>
  <c r="Z72" i="4"/>
  <c r="Z73" i="4"/>
  <c r="Z275" i="4"/>
  <c r="Z268" i="4"/>
  <c r="Z261" i="4"/>
  <c r="Z255" i="4"/>
  <c r="Z70" i="4" l="1"/>
  <c r="Z81" i="4"/>
  <c r="Z356" i="4" l="1"/>
  <c r="Z355" i="4"/>
  <c r="Z354" i="4"/>
  <c r="Z353" i="4"/>
  <c r="V352" i="4"/>
  <c r="Z352" i="4" s="1"/>
  <c r="Z351" i="4"/>
  <c r="Z350" i="4"/>
  <c r="Z349" i="4"/>
  <c r="Z348" i="4"/>
  <c r="V347" i="4"/>
  <c r="Z347" i="4" s="1"/>
  <c r="Z346" i="4"/>
  <c r="Z345" i="4"/>
  <c r="Z344" i="4"/>
  <c r="Z343" i="4"/>
  <c r="V342" i="4"/>
  <c r="Z342" i="4" s="1"/>
  <c r="Z341" i="4"/>
  <c r="Z340" i="4"/>
  <c r="Z339" i="4"/>
  <c r="Z338" i="4"/>
  <c r="V337" i="4"/>
  <c r="Z337" i="4" s="1"/>
  <c r="Z336" i="4"/>
  <c r="Z335" i="4"/>
  <c r="Z334" i="4"/>
  <c r="Z333" i="4"/>
  <c r="Z332" i="4"/>
  <c r="V331" i="4"/>
  <c r="Z331" i="4" s="1"/>
  <c r="Z330" i="4"/>
  <c r="Z329" i="4"/>
  <c r="Z328" i="4"/>
  <c r="Z327" i="4"/>
  <c r="Z326" i="4"/>
  <c r="V325" i="4"/>
  <c r="Z325" i="4" s="1"/>
  <c r="Z318" i="4"/>
  <c r="Z316" i="4"/>
  <c r="Z317" i="4"/>
  <c r="Z314" i="4"/>
  <c r="Z311" i="4"/>
  <c r="Z312" i="4"/>
  <c r="Z313" i="4"/>
  <c r="Z309" i="4"/>
  <c r="Z306" i="4"/>
  <c r="Z307" i="4"/>
  <c r="Z308" i="4"/>
  <c r="Z304" i="4"/>
  <c r="Z302" i="4"/>
  <c r="Z303" i="4"/>
  <c r="Z300" i="4"/>
  <c r="Z297" i="4"/>
  <c r="Z298" i="4"/>
  <c r="Z299" i="4"/>
  <c r="Z295" i="4"/>
  <c r="Z293" i="4"/>
  <c r="Z294" i="4"/>
  <c r="Z315" i="4"/>
  <c r="V310" i="4"/>
  <c r="Z310" i="4" s="1"/>
  <c r="V305" i="4"/>
  <c r="Z305" i="4" s="1"/>
  <c r="Z301" i="4"/>
  <c r="V296" i="4"/>
  <c r="Z296" i="4" s="1"/>
  <c r="Z292" i="4"/>
  <c r="Z320" i="4"/>
  <c r="Z321" i="4"/>
  <c r="Z322" i="4"/>
  <c r="Z323" i="4"/>
  <c r="Z324" i="4"/>
  <c r="V319" i="4"/>
  <c r="Z319" i="4" s="1"/>
  <c r="U222" i="4" l="1"/>
  <c r="U224" i="4"/>
  <c r="V245" i="4" l="1"/>
  <c r="V243" i="4" s="1"/>
  <c r="Z267" i="4"/>
  <c r="T36" i="4"/>
  <c r="Z38" i="4"/>
  <c r="Z248" i="4" l="1"/>
  <c r="Z274" i="4"/>
  <c r="U122" i="4"/>
  <c r="T122" i="4"/>
  <c r="Z122" i="4" l="1"/>
  <c r="V144" i="4"/>
  <c r="V140" i="4" s="1"/>
  <c r="Z169" i="4"/>
  <c r="Z144" i="4" l="1"/>
  <c r="V251" i="4"/>
  <c r="V244" i="4" s="1"/>
  <c r="U365" i="4" l="1"/>
  <c r="Z370" i="4"/>
  <c r="Z371" i="4"/>
  <c r="U65" i="4"/>
  <c r="V404" i="4" l="1"/>
  <c r="W404" i="4"/>
  <c r="W405" i="4" s="1"/>
  <c r="X404" i="4"/>
  <c r="X405" i="4" s="1"/>
  <c r="Y404" i="4"/>
  <c r="Y405" i="4" s="1"/>
  <c r="U405" i="4" l="1"/>
  <c r="U404" i="4"/>
  <c r="U279" i="4"/>
  <c r="U201" i="4"/>
  <c r="U385" i="4" l="1"/>
  <c r="U55" i="4"/>
  <c r="U48" i="4"/>
  <c r="U281" i="4"/>
  <c r="U272" i="4"/>
  <c r="U265" i="4"/>
  <c r="U259" i="4"/>
  <c r="U253" i="4"/>
  <c r="U218" i="4"/>
  <c r="U214" i="4"/>
  <c r="U211" i="4"/>
  <c r="U203" i="4"/>
  <c r="U195" i="4"/>
  <c r="U166" i="4"/>
  <c r="U123" i="4"/>
  <c r="U185" i="4" l="1"/>
  <c r="U160" i="4" s="1"/>
  <c r="Z160" i="4" s="1"/>
  <c r="V384" i="4" l="1"/>
  <c r="U384" i="4"/>
  <c r="Z387" i="4"/>
  <c r="U401" i="4" l="1"/>
  <c r="U53" i="4" l="1"/>
  <c r="U37" i="4"/>
  <c r="U36" i="4" s="1"/>
  <c r="Z36" i="4" s="1"/>
  <c r="U28" i="4"/>
  <c r="U140" i="4" l="1"/>
  <c r="Z143" i="4"/>
  <c r="U165" i="4"/>
  <c r="Z168" i="4"/>
  <c r="U360" i="4" l="1"/>
  <c r="Z374" i="4"/>
  <c r="Z372" i="4"/>
  <c r="T26" i="4" l="1"/>
  <c r="U26" i="4"/>
  <c r="W358" i="4" l="1"/>
  <c r="W357" i="4" s="1"/>
  <c r="X357" i="4"/>
  <c r="Y358" i="4"/>
  <c r="Y357" i="4" s="1"/>
  <c r="W118" i="4"/>
  <c r="V399" i="4" l="1"/>
  <c r="V358" i="4" s="1"/>
  <c r="U399" i="4" l="1"/>
  <c r="Z400" i="4"/>
  <c r="Z401" i="4"/>
  <c r="Z399" i="4" l="1"/>
  <c r="U251" i="4"/>
  <c r="U244" i="4" s="1"/>
  <c r="Z31" i="4" l="1"/>
  <c r="U27" i="4"/>
  <c r="W141" i="4" l="1"/>
  <c r="V118" i="4" l="1"/>
  <c r="Z233" i="4"/>
  <c r="U216" i="4" l="1"/>
  <c r="U215" i="4"/>
  <c r="Z287" i="4" l="1"/>
  <c r="Z283" i="4"/>
  <c r="Z291" i="4"/>
  <c r="U289" i="4"/>
  <c r="Z289" i="4" s="1"/>
  <c r="Z290" i="4"/>
  <c r="U285" i="4"/>
  <c r="U284" i="4" s="1"/>
  <c r="Z284" i="4" s="1"/>
  <c r="Z286" i="4"/>
  <c r="Z282" i="4"/>
  <c r="Z281" i="4"/>
  <c r="U390" i="4"/>
  <c r="Z393" i="4"/>
  <c r="Z64" i="4"/>
  <c r="Z65" i="4"/>
  <c r="U63" i="4"/>
  <c r="U23" i="4" s="1"/>
  <c r="T63" i="4"/>
  <c r="Z63" i="4" l="1"/>
  <c r="U280" i="4"/>
  <c r="Z280" i="4" s="1"/>
  <c r="U288" i="4"/>
  <c r="Z288" i="4" s="1"/>
  <c r="Z285" i="4"/>
  <c r="Z43" i="4" l="1"/>
  <c r="U141" i="4" l="1"/>
  <c r="Z392" i="4"/>
  <c r="U358" i="4"/>
  <c r="T384" i="4"/>
  <c r="Z386" i="4"/>
  <c r="T367" i="4"/>
  <c r="Z384" i="4" l="1"/>
  <c r="T361" i="4"/>
  <c r="T363" i="4"/>
  <c r="T222" i="4" l="1"/>
  <c r="T195" i="4"/>
  <c r="T123" i="4"/>
  <c r="T391" i="4" l="1"/>
  <c r="T390" i="4" s="1"/>
  <c r="Z390" i="4" s="1"/>
  <c r="Z368" i="4"/>
  <c r="Z369" i="4"/>
  <c r="T265" i="4"/>
  <c r="T279" i="4" l="1"/>
  <c r="Z273" i="4"/>
  <c r="Z266" i="4"/>
  <c r="Z260" i="4"/>
  <c r="Z254" i="4"/>
  <c r="U252" i="4"/>
  <c r="T247" i="4"/>
  <c r="U246" i="4"/>
  <c r="U245" i="4" s="1"/>
  <c r="U243" i="4" s="1"/>
  <c r="T252" i="4"/>
  <c r="U258" i="4"/>
  <c r="U264" i="4"/>
  <c r="T264" i="4"/>
  <c r="U271" i="4"/>
  <c r="Z252" i="4" l="1"/>
  <c r="Z247" i="4"/>
  <c r="T263" i="4"/>
  <c r="T215" i="4"/>
  <c r="T214" i="4"/>
  <c r="T163" i="4"/>
  <c r="T259" i="4"/>
  <c r="T258" i="4" l="1"/>
  <c r="T219" i="4"/>
  <c r="T48" i="4" l="1"/>
  <c r="T45" i="4"/>
  <c r="T68" i="4"/>
  <c r="T411" i="4"/>
  <c r="T187" i="4"/>
  <c r="T201" i="4"/>
  <c r="T208" i="4"/>
  <c r="T207" i="4"/>
  <c r="T194" i="4"/>
  <c r="V194" i="4"/>
  <c r="W194" i="4"/>
  <c r="X194" i="4"/>
  <c r="Y194" i="4"/>
  <c r="T203" i="4"/>
  <c r="T167" i="4"/>
  <c r="T166" i="4"/>
  <c r="T142" i="4" l="1"/>
  <c r="Z142" i="4" s="1"/>
  <c r="T141" i="4"/>
  <c r="Z141" i="4" s="1"/>
  <c r="Z167" i="4"/>
  <c r="T165" i="4"/>
  <c r="Z165" i="4" s="1"/>
  <c r="Z140" i="4" l="1"/>
  <c r="T140" i="4"/>
  <c r="T360" i="4" l="1"/>
  <c r="U210" i="4" l="1"/>
  <c r="V210" i="4"/>
  <c r="W210" i="4"/>
  <c r="X210" i="4"/>
  <c r="Y210" i="4"/>
  <c r="T210" i="4"/>
  <c r="Z223" i="4"/>
  <c r="T366" i="4" l="1"/>
  <c r="T365" i="4" s="1"/>
  <c r="T358" i="4" s="1"/>
  <c r="Z397" i="4" l="1"/>
  <c r="Z366" i="4"/>
  <c r="Z367" i="4"/>
  <c r="Z391" i="4" l="1"/>
  <c r="Z398" i="4"/>
  <c r="Z375" i="4" l="1"/>
  <c r="T119" i="4" l="1"/>
  <c r="Z161" i="4" l="1"/>
  <c r="Z162" i="4"/>
  <c r="Z163" i="4"/>
  <c r="Z164" i="4"/>
  <c r="Z166" i="4"/>
  <c r="Z69" i="4" l="1"/>
  <c r="Z68" i="4"/>
  <c r="T272" i="4"/>
  <c r="T271" i="4" l="1"/>
  <c r="T246" i="4"/>
  <c r="Z54" i="4"/>
  <c r="Z49" i="4"/>
  <c r="Z46" i="4"/>
  <c r="Z35" i="4"/>
  <c r="Z67" i="4"/>
  <c r="T245" i="4" l="1"/>
  <c r="T243" i="4" s="1"/>
  <c r="Z246" i="4"/>
  <c r="T270" i="4"/>
  <c r="T211" i="4"/>
  <c r="Z66" i="4" l="1"/>
  <c r="Z388" i="4" l="1"/>
  <c r="Z385" i="4"/>
  <c r="T28" i="4" l="1"/>
  <c r="T357" i="4" l="1"/>
  <c r="V357" i="4"/>
  <c r="Z373" i="4"/>
  <c r="Z360" i="4" s="1"/>
  <c r="Z365" i="4"/>
  <c r="U357" i="4" l="1"/>
  <c r="Z53" i="4"/>
  <c r="Z55" i="4"/>
  <c r="Z56" i="4"/>
  <c r="Z57" i="4"/>
  <c r="Z25" i="4" l="1"/>
  <c r="T404" i="4" l="1"/>
  <c r="Z28" i="4" l="1"/>
  <c r="Z34" i="4"/>
  <c r="Z37" i="4"/>
  <c r="Z45" i="4"/>
  <c r="Z47" i="4"/>
  <c r="Z133" i="4"/>
  <c r="Z186" i="4"/>
  <c r="U15" i="4" l="1"/>
  <c r="V27" i="4"/>
  <c r="V23" i="4" s="1"/>
  <c r="T27" i="4"/>
  <c r="T23" i="4" s="1"/>
  <c r="Z212" i="4" l="1"/>
  <c r="Z187" i="4" l="1"/>
  <c r="U18" i="4" l="1"/>
  <c r="V18" i="4"/>
  <c r="W18" i="4"/>
  <c r="X18" i="4"/>
  <c r="Y18" i="4"/>
  <c r="T18" i="4"/>
  <c r="W412" i="4"/>
  <c r="X412" i="4"/>
  <c r="Y412" i="4"/>
  <c r="Y16" i="4"/>
  <c r="T16" i="4"/>
  <c r="U209" i="4" l="1"/>
  <c r="U193" i="4" s="1"/>
  <c r="V209" i="4"/>
  <c r="V193" i="4" s="1"/>
  <c r="W209" i="4"/>
  <c r="W193" i="4" s="1"/>
  <c r="X209" i="4"/>
  <c r="X193" i="4" s="1"/>
  <c r="X22" i="4" s="1"/>
  <c r="Y209" i="4"/>
  <c r="Y193" i="4" s="1"/>
  <c r="T209" i="4"/>
  <c r="T193" i="4" s="1"/>
  <c r="Y22" i="4" l="1"/>
  <c r="U194" i="4"/>
  <c r="U17" i="4" s="1"/>
  <c r="V17" i="4"/>
  <c r="W17" i="4"/>
  <c r="X17" i="4"/>
  <c r="Y17" i="4"/>
  <c r="Z17" i="4" s="1"/>
  <c r="Z194" i="4"/>
  <c r="T17" i="4"/>
  <c r="Z407" i="4"/>
  <c r="Z433" i="4"/>
  <c r="Z26" i="4"/>
  <c r="Z27" i="4"/>
  <c r="Z48" i="4"/>
  <c r="Z50" i="4"/>
  <c r="Z51" i="4"/>
  <c r="Z52" i="4"/>
  <c r="Z200" i="4"/>
  <c r="Z201" i="4"/>
  <c r="Z202" i="4"/>
  <c r="Z207" i="4"/>
  <c r="Z208" i="4"/>
  <c r="Z213" i="4"/>
  <c r="Z215" i="4"/>
  <c r="Z216" i="4"/>
  <c r="Z219" i="4"/>
  <c r="Z220" i="4"/>
  <c r="Z225" i="4"/>
  <c r="Z257" i="4"/>
  <c r="Z263" i="4"/>
  <c r="Z270" i="4"/>
  <c r="Z272" i="4"/>
  <c r="Z271" i="4" s="1"/>
  <c r="Z277" i="4"/>
  <c r="Z279" i="4"/>
  <c r="Z359" i="4"/>
  <c r="Z361" i="4"/>
  <c r="Z363" i="4"/>
  <c r="Z377" i="4"/>
  <c r="Z379" i="4"/>
  <c r="Z381" i="4"/>
  <c r="Z383" i="4"/>
  <c r="Z404" i="4"/>
  <c r="Z405" i="4"/>
  <c r="Z409" i="4"/>
  <c r="Z411" i="4"/>
  <c r="Z418" i="4"/>
  <c r="Z420" i="4"/>
  <c r="Z422" i="4"/>
  <c r="Z424" i="4"/>
  <c r="Z425" i="4"/>
  <c r="Z427" i="4"/>
  <c r="Z429" i="4"/>
  <c r="Z431" i="4"/>
  <c r="Z23" i="4" l="1"/>
  <c r="Y13" i="4"/>
  <c r="Z358" i="4"/>
  <c r="Z357" i="4" s="1"/>
  <c r="Z210" i="4"/>
  <c r="Z15" i="4" l="1"/>
  <c r="X16" i="4"/>
  <c r="W119" i="4"/>
  <c r="W16" i="4" s="1"/>
  <c r="V119" i="4"/>
  <c r="V16" i="4" s="1"/>
  <c r="U119" i="4"/>
  <c r="U16" i="4" s="1"/>
  <c r="Z134" i="4" l="1"/>
  <c r="Z24" i="4" l="1"/>
  <c r="U412" i="4" l="1"/>
  <c r="T412" i="4"/>
  <c r="T118" i="4" l="1"/>
  <c r="T251" i="4"/>
  <c r="V412" i="4"/>
  <c r="Z251" i="4" l="1"/>
  <c r="Z414" i="4"/>
  <c r="Z415" i="4"/>
  <c r="Z259" i="4" l="1"/>
  <c r="Z258" i="4" s="1"/>
  <c r="U118" i="4"/>
  <c r="Z118" i="4" s="1"/>
  <c r="Z265" i="4"/>
  <c r="Z264" i="4" s="1"/>
  <c r="Z185" i="4"/>
  <c r="Z224" i="4"/>
  <c r="Z253" i="4"/>
  <c r="Z203" i="4"/>
  <c r="Z412" i="4" l="1"/>
  <c r="Z222" i="4"/>
  <c r="T22" i="4"/>
  <c r="Z214" i="4"/>
  <c r="Z218" i="4"/>
  <c r="Z123" i="4"/>
  <c r="Z211" i="4"/>
  <c r="W22" i="4"/>
  <c r="T20" i="4"/>
  <c r="U20" i="4"/>
  <c r="V20" i="4"/>
  <c r="W20" i="4"/>
  <c r="X20" i="4"/>
  <c r="Z209" i="4" l="1"/>
  <c r="Z193" i="4" s="1"/>
  <c r="Z20" i="4"/>
  <c r="T244" i="4" l="1"/>
  <c r="T19" i="4" s="1"/>
  <c r="U19" i="4"/>
  <c r="V19" i="4"/>
  <c r="Z19" i="4" l="1"/>
  <c r="Z16" i="4"/>
  <c r="Z119" i="4"/>
  <c r="Z244" i="4"/>
  <c r="Z18" i="4"/>
  <c r="W13" i="4" l="1"/>
  <c r="T13" i="4" l="1"/>
  <c r="U22" i="4" l="1"/>
  <c r="U13" i="4" s="1"/>
  <c r="X13" i="4" l="1"/>
  <c r="Z245" i="4" l="1"/>
  <c r="V22" i="4"/>
  <c r="Z243" i="4" l="1"/>
  <c r="Z22" i="4" s="1"/>
  <c r="V13" i="4"/>
  <c r="Z13" i="4" s="1"/>
</calcChain>
</file>

<file path=xl/sharedStrings.xml><?xml version="1.0" encoding="utf-8"?>
<sst xmlns="http://schemas.openxmlformats.org/spreadsheetml/2006/main" count="20828" uniqueCount="285">
  <si>
    <t>раздел</t>
  </si>
  <si>
    <t>тыс. руб.</t>
  </si>
  <si>
    <t>Обеспечивающая подпрограмма</t>
  </si>
  <si>
    <t>шт.</t>
  </si>
  <si>
    <t>%</t>
  </si>
  <si>
    <t>км</t>
  </si>
  <si>
    <t>м</t>
  </si>
  <si>
    <t>ед.</t>
  </si>
  <si>
    <t>Целевое (суммарное) значение показателя</t>
  </si>
  <si>
    <t>значение</t>
  </si>
  <si>
    <t>Характеристика муниципальной программы города Твери</t>
  </si>
  <si>
    <t>Цели программы, подпрограммы, задачи подпрограммы, мероприятия подпрограммы, административные мероприятия и их показатели</t>
  </si>
  <si>
    <t>Единица измерения</t>
  </si>
  <si>
    <t>да/нет</t>
  </si>
  <si>
    <t>да</t>
  </si>
  <si>
    <t>кв. м</t>
  </si>
  <si>
    <t>Код бюджетной классификации</t>
  </si>
  <si>
    <t>0</t>
  </si>
  <si>
    <t>1</t>
  </si>
  <si>
    <t>2</t>
  </si>
  <si>
    <t>под-раздел</t>
  </si>
  <si>
    <t>Классификация целевой статьи расходов бюджета</t>
  </si>
  <si>
    <t>п. м</t>
  </si>
  <si>
    <t>Задача 1 
«Организация пассажирских перевозок городским общественным транспортом»</t>
  </si>
  <si>
    <t>5</t>
  </si>
  <si>
    <t>8</t>
  </si>
  <si>
    <t>9</t>
  </si>
  <si>
    <t>4</t>
  </si>
  <si>
    <t>3</t>
  </si>
  <si>
    <t>6</t>
  </si>
  <si>
    <t>Задача 3 
«Содержание автомобильных дорог общего пользования и искусственных сооружений на них»</t>
  </si>
  <si>
    <t>Задача 2 
«Капитальный и текущий ремонт автомобильных дорог общего пользования и искусственных сооружений на них»</t>
  </si>
  <si>
    <t>Задача 1 
«Строительство (реконструкция) автомобильных дорог общего пользования и искусственных сооружений на них»</t>
  </si>
  <si>
    <t>7</t>
  </si>
  <si>
    <t>Задача 4 
«Ремонт дворовых территорий многоквартирных домов, проездов к дворовым территориям многоквартирных домов»</t>
  </si>
  <si>
    <t>1. Обеспечение деятельности  ответственного исполнителя муниципальной программы - департамент благоустройства, дорожного хозяйства  и транспорта</t>
  </si>
  <si>
    <t>2. Административные мероприятия</t>
  </si>
  <si>
    <t>Муниципальная программа, всего</t>
  </si>
  <si>
    <t>«Дорожное хозяйство и общественный транспорт города Твери» на 2015-2020 годы</t>
  </si>
  <si>
    <t>да - 1
нет - 0</t>
  </si>
  <si>
    <t>Задача 2 
«Организация выдачи специальных разрешений и согласований на движение по автомобильным дорогам транспортного средства, осуществляющего перевозки опасных, тяжеловесных и (или) крупногабаритных грузов»</t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</si>
  <si>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«Строительство мостового перехода через реку Волга в г. Твери (Западный мост) (в т. ч. ПИР)»</t>
    </r>
  </si>
  <si>
    <t>Примечание: разработка проектной документации, технический надзор и другие виды надзора по мероприятиям осуществляются за счет средств, запланированных на реализацию этих мероприятий</t>
  </si>
  <si>
    <t>единиц</t>
  </si>
  <si>
    <t>штук</t>
  </si>
  <si>
    <t>год достижения</t>
  </si>
  <si>
    <r>
      <rPr>
        <b/>
        <sz val="11"/>
        <rFont val="Times New Roman"/>
        <family val="1"/>
        <charset val="204"/>
      </rPr>
      <t>Мероприятие 1.04</t>
    </r>
    <r>
      <rPr>
        <sz val="11"/>
        <rFont val="Times New Roman"/>
        <family val="1"/>
        <charset val="204"/>
      </rPr>
      <t xml:space="preserve"> 
«Строительство сетей ливневой канализации на ул. Орджоникидзе (от пл. Терешковой до ул. Склизкова) (в т. ч. ПИР)» </t>
    </r>
  </si>
  <si>
    <r>
      <rPr>
        <b/>
        <sz val="11"/>
        <rFont val="Times New Roman"/>
        <family val="1"/>
        <charset val="204"/>
      </rPr>
      <t xml:space="preserve">Мероприятие 1.12
</t>
    </r>
    <r>
      <rPr>
        <sz val="11"/>
        <rFont val="Times New Roman"/>
        <family val="1"/>
        <charset val="204"/>
      </rPr>
      <t>«Изготовление проектно-сметной документации на реконструкцию Московского шоссе (въезд в город)»</t>
    </r>
  </si>
  <si>
    <t>тысяч руб.</t>
  </si>
  <si>
    <t>тысяч кв. м</t>
  </si>
  <si>
    <t>тысяч чел.</t>
  </si>
  <si>
    <t>Годы реализации программы</t>
  </si>
  <si>
    <r>
      <rPr>
        <b/>
        <sz val="11"/>
        <rFont val="Times New Roman"/>
        <family val="1"/>
        <charset val="204"/>
      </rPr>
      <t xml:space="preserve">Мероприятие 1.11
</t>
    </r>
    <r>
      <rPr>
        <sz val="11"/>
        <rFont val="Times New Roman"/>
        <family val="1"/>
        <charset val="204"/>
      </rPr>
      <t>«Строительство ливневой канализации по пер. Трудолюбия (в т. ч. ПИР)»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</si>
  <si>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</si>
  <si>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обследований путепровода»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</si>
  <si>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</si>
  <si>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</si>
  <si>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Мероприятие 1.13
</t>
    </r>
    <r>
      <rPr>
        <sz val="11"/>
        <rFont val="Times New Roman"/>
        <family val="1"/>
        <charset val="204"/>
      </rPr>
      <t>«Застройка микрорайона по ул. Луначарского в г. Твери (транспортная инфраструктура)»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</si>
  <si>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пуско-наладочных работ»</t>
    </r>
  </si>
  <si>
    <t>тысяч метров одиночного пути</t>
  </si>
  <si>
    <t>тысяч м3</t>
  </si>
  <si>
    <r>
      <t xml:space="preserve">Показатель 2 
</t>
    </r>
    <r>
      <rPr>
        <sz val="11"/>
        <rFont val="Times New Roman"/>
        <family val="1"/>
        <charset val="204"/>
      </rPr>
      <t>«Общая площадь построенных (реконструированных) дорог»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</si>
  <si>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построенных (реконструированных) дорог»</t>
    </r>
  </si>
  <si>
    <r>
      <rPr>
        <b/>
        <sz val="11"/>
        <rFont val="Times New Roman"/>
        <family val="1"/>
        <charset val="204"/>
      </rPr>
      <t>Мероприятие 1.02
«</t>
    </r>
    <r>
      <rPr>
        <sz val="11"/>
        <rFont val="Times New Roman"/>
        <family val="1"/>
        <charset val="204"/>
      </rPr>
      <t>Реконструкция автодороги по ул. Оснабрюкская от Волоколамского шоссе до п. Мамулино в г. Твери (в т. ч. ПИР)»</t>
    </r>
  </si>
  <si>
    <r>
      <rPr>
        <b/>
        <sz val="11"/>
        <rFont val="Times New Roman"/>
        <family val="1"/>
        <charset val="204"/>
      </rPr>
      <t>Мероприятие 1.05</t>
    </r>
    <r>
      <rPr>
        <sz val="11"/>
        <rFont val="Times New Roman"/>
        <family val="1"/>
        <charset val="204"/>
      </rPr>
      <t xml:space="preserve"> 
«Строительство дождеприемных колодцев у дома № 14 по проспекту Победы (в т. ч. ПИР)» </t>
    </r>
  </si>
  <si>
    <r>
      <rPr>
        <b/>
        <sz val="11"/>
        <rFont val="Times New Roman"/>
        <family val="1"/>
        <charset val="204"/>
      </rPr>
      <t>Мероприятие 1.06</t>
    </r>
    <r>
      <rPr>
        <sz val="11"/>
        <rFont val="Times New Roman"/>
        <family val="1"/>
        <charset val="204"/>
      </rPr>
      <t xml:space="preserve"> 
«Автодорога по ул. С. Тюленина от ул. Красина до ул. Плеханова (в т.ч. ПИР)»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</si>
  <si>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</si>
  <si>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
«Автодорога по ул. Псковская (Оснабрюкская) от Октябрьского пр-та до Волоколамского шоссе»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</si>
  <si>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</si>
  <si>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t>код исполнителя программы</t>
  </si>
  <si>
    <t>тысяч кв.м</t>
  </si>
  <si>
    <t>П</t>
  </si>
  <si>
    <r>
      <t xml:space="preserve">Показатель 2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</si>
  <si>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t>S</t>
  </si>
  <si>
    <t>H</t>
  </si>
  <si>
    <t xml:space="preserve"> кв. м</t>
  </si>
  <si>
    <t xml:space="preserve"> </t>
  </si>
  <si>
    <t>«Приложение № 1</t>
  </si>
  <si>
    <t>к муниципальной программе города Твери</t>
  </si>
  <si>
    <t>M</t>
  </si>
  <si>
    <t>Н</t>
  </si>
  <si>
    <t>R</t>
  </si>
  <si>
    <t>О</t>
  </si>
  <si>
    <t>N</t>
  </si>
  <si>
    <t>O</t>
  </si>
  <si>
    <r>
      <rPr>
        <b/>
        <sz val="11"/>
        <rFont val="Times New Roman"/>
        <family val="1"/>
        <charset val="204"/>
      </rPr>
      <t xml:space="preserve">Мероприятие 1.14
</t>
    </r>
    <r>
      <rPr>
        <sz val="11"/>
        <rFont val="Times New Roman"/>
        <family val="1"/>
        <charset val="204"/>
      </rPr>
      <t>«Реконструкция Московского шоссе (въезд в город). Пусковой комплекс №1»</t>
    </r>
  </si>
  <si>
    <r>
      <t xml:space="preserve">Показатель 1
</t>
    </r>
    <r>
      <rPr>
        <sz val="11"/>
        <rFont val="Times New Roman"/>
        <family val="1"/>
        <charset val="204"/>
      </rPr>
      <t>«Наличие положительного сводного заключения о проведении публичного технологического аудита»</t>
    </r>
  </si>
  <si>
    <r>
      <t xml:space="preserve">Показатель 2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</si>
  <si>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2 
</t>
    </r>
    <r>
      <rPr>
        <sz val="11"/>
        <rFont val="Times New Roman"/>
        <family val="1"/>
        <charset val="204"/>
      </rPr>
      <t>«Протяженность реконструированного искусственного сооружения с подходами»</t>
    </r>
  </si>
  <si>
    <r>
      <rPr>
        <b/>
        <sz val="11"/>
        <rFont val="Times New Roman"/>
        <family val="1"/>
        <charset val="204"/>
      </rPr>
      <t xml:space="preserve">Мероприятие 1.08
</t>
    </r>
    <r>
      <rPr>
        <sz val="11"/>
        <rFont val="Times New Roman"/>
        <family val="1"/>
        <charset val="204"/>
      </rPr>
      <t>«Автодорога по ул. Бортниковская (в т. ч. ПИР)»</t>
    </r>
  </si>
  <si>
    <t>М</t>
  </si>
  <si>
    <r>
      <t xml:space="preserve">Ответственный исполнитель муниципальной программы города Твери: </t>
    </r>
    <r>
      <rPr>
        <u/>
        <sz val="12"/>
        <rFont val="Times New Roman"/>
        <family val="1"/>
        <charset val="204"/>
      </rPr>
      <t>Департамент дорожного хозяйства, благоустройства и транспорта администрации города Твери</t>
    </r>
  </si>
  <si>
    <t>А</t>
  </si>
  <si>
    <r>
      <t xml:space="preserve">Показатель 2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</si>
  <si>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t>Б</t>
  </si>
  <si>
    <t>В</t>
  </si>
  <si>
    <r>
      <t>Показатель 2 
«</t>
    </r>
    <r>
      <rPr>
        <sz val="11"/>
        <rFont val="Times New Roman"/>
        <family val="1"/>
        <charset val="204"/>
      </rPr>
      <t>Количество комплектов разработанных инженерных изысканий»</t>
    </r>
  </si>
  <si>
    <r>
      <t xml:space="preserve">Показатель 3
</t>
    </r>
    <r>
      <rPr>
        <sz val="11"/>
        <rFont val="Times New Roman"/>
        <family val="1"/>
        <charset val="204"/>
      </rPr>
      <t>«Протяженность построенных дорог»</t>
    </r>
  </si>
  <si>
    <t>Д</t>
  </si>
  <si>
    <t>И</t>
  </si>
  <si>
    <t>К</t>
  </si>
  <si>
    <t>Ж</t>
  </si>
  <si>
    <t>».</t>
  </si>
  <si>
    <t>Л</t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</si>
  <si>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</si>
  <si>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t>п.м</t>
  </si>
  <si>
    <t>L</t>
  </si>
  <si>
    <r>
      <t xml:space="preserve">Показатель 3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</si>
  <si>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t xml:space="preserve">Показатель 4
</t>
    </r>
    <r>
      <rPr>
        <sz val="11"/>
        <color rgb="FFFF0000"/>
        <rFont val="Times New Roman"/>
        <family val="1"/>
        <charset val="204"/>
      </rPr>
      <t>«Протяженность построенных дорог»</t>
    </r>
  </si>
  <si>
    <r>
      <t xml:space="preserve">Показатель 3 
</t>
    </r>
    <r>
      <rPr>
        <sz val="11"/>
        <color rgb="FFFF0000"/>
        <rFont val="Times New Roman"/>
        <family val="1"/>
        <charset val="204"/>
      </rPr>
      <t>«Общая площадь реконструированных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</si>
  <si>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«Протяженность реконструированных автомобильных дорог»</t>
    </r>
  </si>
  <si>
    <r>
      <rPr>
        <b/>
        <sz val="11"/>
        <rFont val="Times New Roman"/>
        <family val="1"/>
        <charset val="204"/>
      </rPr>
      <t>Мероприятие 1.10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регулярных перевозок по муниципальным маршрутам регулярных перевозок транспортом общего пользования на территории города Твери по регулируемым тарифам»</t>
    </r>
  </si>
  <si>
    <r>
      <t xml:space="preserve">Мероприятие 1.21
</t>
    </r>
    <r>
      <rPr>
        <sz val="11"/>
        <rFont val="Times New Roman"/>
        <family val="1"/>
        <charset val="204"/>
      </rPr>
      <t>«Пешеходный мост через р. Тьмака в г. Твери Тверской области»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</si>
  <si>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построенного мостового сооружения»</t>
    </r>
  </si>
  <si>
    <r>
      <rPr>
        <b/>
        <sz val="11"/>
        <rFont val="Times New Roman"/>
        <family val="1"/>
        <charset val="204"/>
      </rPr>
      <t>Мероприятие 1.22</t>
    </r>
    <r>
      <rPr>
        <sz val="11"/>
        <rFont val="Times New Roman"/>
        <family val="1"/>
        <charset val="204"/>
      </rPr>
      <t xml:space="preserve">
 «Автодорога по ул. Левитана от дома № 52 до ул. Можайского (в т.ч. ПИР)»</t>
    </r>
  </si>
  <si>
    <r>
      <t xml:space="preserve">Мероприятие 1.23 
</t>
    </r>
    <r>
      <rPr>
        <sz val="11"/>
        <rFont val="Times New Roman"/>
        <family val="1"/>
        <charset val="204"/>
      </rPr>
      <t>«Выполнение предпроектного обследования, проектно-изыскательских работ на реконструкцию трамвайных путей»</t>
    </r>
  </si>
  <si>
    <r>
      <t xml:space="preserve">Показатель 1 
</t>
    </r>
    <r>
      <rPr>
        <sz val="11"/>
        <rFont val="Times New Roman"/>
        <family val="1"/>
        <charset val="204"/>
      </rPr>
      <t>«Общая протяженность построенных (реконструированных)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</si>
  <si>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«Общая 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</si>
  <si>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Мероприятие 1.03
«</t>
    </r>
    <r>
      <rPr>
        <sz val="11"/>
        <rFont val="Times New Roman"/>
        <family val="1"/>
        <charset val="204"/>
      </rPr>
      <t>Строительство автодороги по ул. Луначарского на участке от пл. Конституции до ул. 2-я Красина в г. Твери (в т. ч. ПИР)»</t>
    </r>
  </si>
  <si>
    <r>
      <t xml:space="preserve">Показатель 3 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</si>
  <si>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t xml:space="preserve">Мероприятие 1.20 
</t>
    </r>
    <r>
      <rPr>
        <sz val="11"/>
        <rFont val="Times New Roman"/>
        <family val="1"/>
        <charset val="204"/>
      </rPr>
      <t xml:space="preserve">«Реконструкция автодороги Бежецкое шоссе на участке от  ул. Богородицерождественская до границы города Твери (в т.ч. ПИР)» 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</si>
  <si>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</si>
  <si>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>Мероприятие 3.03</t>
    </r>
    <r>
      <rPr>
        <sz val="11"/>
        <rFont val="Times New Roman"/>
        <family val="1"/>
        <charset val="204"/>
      </rPr>
      <t xml:space="preserve"> 
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</si>
  <si>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«Прочистка водоотводных канав на территории Заволжского района»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</si>
  <si>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«Замена водопропускных труб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</si>
  <si>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«Прочистка водоотводных канав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</si>
  <si>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«Промывка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</si>
  <si>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 xml:space="preserve">Показатель 6 </t>
    </r>
    <r>
      <rPr>
        <sz val="11"/>
        <rFont val="Times New Roman"/>
        <family val="1"/>
        <charset val="204"/>
      </rPr>
      <t xml:space="preserve">
«Замена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</si>
  <si>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7</t>
    </r>
    <r>
      <rPr>
        <sz val="11"/>
        <rFont val="Times New Roman"/>
        <family val="1"/>
        <charset val="204"/>
      </rPr>
      <t xml:space="preserve">
«Прочистка водоотводных канав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</si>
  <si>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8</t>
    </r>
    <r>
      <rPr>
        <sz val="11"/>
        <rFont val="Times New Roman"/>
        <family val="1"/>
        <charset val="204"/>
      </rPr>
      <t xml:space="preserve">
«Промывка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</si>
  <si>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9 </t>
    </r>
    <r>
      <rPr>
        <sz val="11"/>
        <rFont val="Times New Roman"/>
        <family val="1"/>
        <charset val="204"/>
      </rPr>
      <t xml:space="preserve">
«Замена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</si>
  <si>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</si>
  <si>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  (мероприятие «Капитальный ремонт путепровода через Октябрьскую железную дорогу в створе Бурашевского шоссе в Московском районе города Твери»)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</si>
  <si>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проезда вдоль д.20 по Двору Пролетарки до ул. Большевиков в Пролетарском районе города Твери»)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</si>
  <si>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мостового сооружения на автодороге по ул. Бортниковская в г. Твери (ПИР)»)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</si>
  <si>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мостового сооружения на автодороге по ул. Бортниковская в г. Твери (СМР)»)</t>
    </r>
  </si>
  <si>
    <t>С</t>
  </si>
  <si>
    <t>Ш</t>
  </si>
  <si>
    <t>Щ</t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</si>
  <si>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</si>
  <si>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Заволжского района,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</si>
  <si>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Пролетарского района, включая тротуары»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</si>
  <si>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автомобильных дорог общего пользования местного значения и тротуаров»)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</si>
  <si>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Московского шоссе (въезд в город)»)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</si>
  <si>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тротуаров: ул. Советская от моста через реку Волга в створе Волжского пр-да (Волжский пр-д нечетная сторона, ул. А. Дементьева, ул. Крылова) до пл. Пушкина»)  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</si>
  <si>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подходов к Бурашевскому путепроводу в Московском районе и прилегающего к нему участка ул. Коминтерна») 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</si>
  <si>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</si>
  <si>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</si>
  <si>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>Мероприятие 2.03
«</t>
    </r>
    <r>
      <rPr>
        <sz val="11"/>
        <rFont val="Times New Roman"/>
        <family val="1"/>
        <charset val="204"/>
      </rPr>
      <t>Национальный проект</t>
    </r>
    <r>
      <rPr>
        <b/>
        <sz val="11"/>
        <rFont val="Times New Roman"/>
        <family val="1"/>
        <charset val="204"/>
      </rPr>
      <t xml:space="preserve"> «</t>
    </r>
    <r>
      <rPr>
        <sz val="11"/>
        <rFont val="Times New Roman"/>
        <family val="1"/>
        <charset val="204"/>
      </rPr>
      <t>Безопасные и качественные автомобильные дороги»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</si>
  <si>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</si>
  <si>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 xml:space="preserve">Показатель 7
</t>
    </r>
    <r>
      <rPr>
        <sz val="11"/>
        <rFont val="Times New Roman"/>
        <family val="1"/>
        <charset val="204"/>
      </rPr>
      <t>«Доля протяженности автомобильных дорог общего пользования местного значения, соответствующих нормативным требованиям, в общей протяженности автомобильных дорог общего пользования местного значения»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</si>
  <si>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«Общая 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</si>
  <si>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</si>
  <si>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7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</si>
  <si>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</si>
  <si>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t xml:space="preserve">Показатель 1
</t>
    </r>
    <r>
      <rPr>
        <sz val="11"/>
        <rFont val="Times New Roman"/>
        <family val="1"/>
        <charset val="204"/>
      </rPr>
      <t>«Общая площадь отремонтированных автомобильных дорог и искусственных сооружений на них»</t>
    </r>
  </si>
  <si>
    <r>
      <t xml:space="preserve">Показатель 2
</t>
    </r>
    <r>
      <rPr>
        <sz val="11"/>
        <rFont val="Times New Roman"/>
        <family val="1"/>
        <charset val="204"/>
      </rPr>
      <t>«Общая площадь отремонтированных тротуаров»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</si>
  <si>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 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</si>
  <si>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по перевозке пассажиров электротранспортом города Твери»</t>
    </r>
  </si>
  <si>
    <r>
      <rPr>
        <b/>
        <sz val="11"/>
        <rFont val="Times New Roman"/>
        <family val="1"/>
        <charset val="204"/>
      </rPr>
      <t xml:space="preserve">Мероприятие 1.02
</t>
    </r>
    <r>
      <rPr>
        <sz val="11"/>
        <rFont val="Times New Roman"/>
        <family val="1"/>
        <charset val="204"/>
      </rPr>
      <t xml:space="preserve"> «Предоставление субсидий юридическим лицам, оказывающим услуги по перевозке пассажиров на регулярных автобусных маршрутах города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</si>
  <si>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</si>
  <si>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>Мероприятие 1.03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</si>
  <si>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приобретенных троллейбусов»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</si>
  <si>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приобретенных автобусов»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</si>
  <si>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приобретенных трамваев»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</si>
  <si>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1.04 
</t>
    </r>
    <r>
      <rPr>
        <sz val="11"/>
        <rFont val="Times New Roman"/>
        <family val="1"/>
        <charset val="204"/>
      </rPr>
      <t>«Подготовка постановлений по открытию, изменению и закрытию движения транспорта»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</si>
  <si>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изданных нормативно-правовых актов»</t>
    </r>
  </si>
  <si>
    <r>
      <rPr>
        <b/>
        <sz val="11"/>
        <rFont val="Times New Roman"/>
        <family val="1"/>
        <charset val="204"/>
      </rPr>
      <t>Административное мероприятие 1.05</t>
    </r>
    <r>
      <rPr>
        <sz val="11"/>
        <rFont val="Times New Roman"/>
        <family val="1"/>
        <charset val="204"/>
      </rPr>
      <t xml:space="preserve"> 
«Координация деятельности перевозчиков, осуществляющих регулярные перевозки пассажиров и багажа автомобильным транспортом по муниципальным маршрутам регулярных перевозок и по межмуниципальным маршрутам регулярных перевозок, государственные полномочия по которым переданы администрации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</si>
  <si>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проведенных проверок по соблюдению действующего расписания при осуществлении регулярных перевозок пассажиров и багажа по маршрутам регулярных перевозок»</t>
    </r>
  </si>
  <si>
    <r>
      <rPr>
        <b/>
        <sz val="11"/>
        <rFont val="Times New Roman"/>
        <family val="1"/>
        <charset val="204"/>
      </rPr>
      <t>Административное мероприятие 1.06</t>
    </r>
    <r>
      <rPr>
        <sz val="11"/>
        <rFont val="Times New Roman"/>
        <family val="1"/>
        <charset val="204"/>
      </rPr>
      <t xml:space="preserve"> 
«Участие в работе комиссии по аттестации руководителей, сотрудников автотранспортных предприятий, Центрального МУГАДН»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</si>
  <si>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заседаний комиссии»</t>
    </r>
  </si>
  <si>
    <r>
      <rPr>
        <b/>
        <sz val="11"/>
        <rFont val="Times New Roman"/>
        <family val="1"/>
        <charset val="204"/>
      </rPr>
      <t>Административное мероприятие 1.07</t>
    </r>
    <r>
      <rPr>
        <sz val="11"/>
        <rFont val="Times New Roman"/>
        <family val="1"/>
        <charset val="204"/>
      </rPr>
      <t xml:space="preserve"> 
«Участие в операции «Автобус» совместно с ГИБДД»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</si>
  <si>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проверок»</t>
    </r>
  </si>
  <si>
    <r>
      <rPr>
        <b/>
        <sz val="11"/>
        <rFont val="Times New Roman"/>
        <family val="1"/>
        <charset val="204"/>
      </rPr>
      <t>Мероприятие 1.08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 (по договорам лизинга)»</t>
    </r>
  </si>
  <si>
    <r>
      <rPr>
        <b/>
        <sz val="11"/>
        <rFont val="Times New Roman"/>
        <family val="1"/>
        <charset val="204"/>
      </rPr>
      <t xml:space="preserve">Показатель 1
</t>
    </r>
    <r>
      <rPr>
        <sz val="11"/>
        <rFont val="Times New Roman"/>
        <family val="1"/>
        <charset val="204"/>
      </rPr>
      <t>«Количество приобретенных трамваев»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</si>
  <si>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 по финансовой аренде (лизингу) трамваев»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</si>
  <si>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  
«Ремонт и демонтаж трамвайных путей в г.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</si>
  <si>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ремонта трамвайных путей»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</si>
  <si>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«Протяженность демонтажа трамвайных путей»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</si>
  <si>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</si>
  <si>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«Полученный доход в бюджет города от выдачи специальных разрешений»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</si>
  <si>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«Согласование маршрута движения автотранспортных средств, осуществляющих перевозку опасных грузов на участках автомобильных дорог местного значения»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</si>
  <si>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согласований»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</si>
  <si>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«Выдача специального разрешения на движение по автомобильным дорогам местного значения транспортного средства, осуществляющего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</si>
  <si>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специальных разрешений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</si>
  <si>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«Выдача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</si>
  <si>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</si>
  <si>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1.01</t>
    </r>
    <r>
      <rPr>
        <sz val="11"/>
        <rFont val="Times New Roman"/>
        <family val="1"/>
        <charset val="204"/>
      </rPr>
      <t xml:space="preserve"> «Руководство и управление в сфере установленных функций»</t>
    </r>
  </si>
  <si>
    <r>
      <rPr>
        <b/>
        <sz val="11"/>
        <rFont val="Times New Roman"/>
        <family val="1"/>
        <charset val="204"/>
      </rPr>
      <t xml:space="preserve">1.02 </t>
    </r>
    <r>
      <rPr>
        <sz val="11"/>
        <rFont val="Times New Roman"/>
        <family val="1"/>
        <charset val="204"/>
      </rPr>
      <t>«Осуществление органами местного самоуправления (ответственным исполнителем) государственных полномочий Тверской области по организации транспортного обслуживания населения автомобильным транспортом в межмуниципальном и пригородном сообщении Тверской области (межбюджетные трансферты)»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</si>
  <si>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«Выдача разрешений на право производства земляных работ»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</si>
  <si>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 на право производства земляных работ»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</si>
  <si>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«Разработка проектов нормативных правовых актов администрации города Твери по вопросам, относящимся к сфере ведения ответственного исполнителя»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</si>
  <si>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разработанных проектов нормативных правовых актов администрации города Твери по вопросам, относящимся к сфере ведения ответственного исполнителя»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</si>
  <si>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«Подготовка конкурсной документации и проведение конкурсных процедур в рамках действующего законодательства»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</si>
  <si>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торгов на право заключения муниципальных контрактов»</t>
    </r>
  </si>
  <si>
    <r>
      <rPr>
        <b/>
        <sz val="11"/>
        <rFont val="Times New Roman"/>
        <family val="1"/>
        <charset val="204"/>
      </rPr>
      <t>Административное мероприятие 2.04</t>
    </r>
    <r>
      <rPr>
        <sz val="11"/>
        <rFont val="Times New Roman"/>
        <family val="1"/>
        <charset val="204"/>
      </rPr>
      <t xml:space="preserve"> 
«Организация и ведение бухгалтерского учета»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</si>
  <si>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отчетов, представляемых департаментом в налоговые органы, во внебюджетные фонды, Росприроднадзор, Тверьстат и департамент финансов администрации города Твери»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</si>
  <si>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«Доля исполненных муниципальных контрактов (договоров) в общем количестве заключенных муниципальных контрактов (договоров)»</t>
    </r>
  </si>
  <si>
    <r>
      <rPr>
        <b/>
        <sz val="11"/>
        <rFont val="Times New Roman"/>
        <family val="1"/>
        <charset val="204"/>
      </rPr>
      <t>Административное мероприятие 2.05</t>
    </r>
    <r>
      <rPr>
        <sz val="11"/>
        <rFont val="Times New Roman"/>
        <family val="1"/>
        <charset val="204"/>
      </rPr>
      <t xml:space="preserve"> 
«Обеспечение бесперебойной работы используемой департаментом вычислительной и оргтехники»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</si>
  <si>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профилактических мероприятий и ремонтов»</t>
    </r>
  </si>
  <si>
    <r>
      <rPr>
        <b/>
        <sz val="11"/>
        <rFont val="Times New Roman"/>
        <family val="1"/>
        <charset val="204"/>
      </rPr>
      <t>Административное мероприятие 2.06</t>
    </r>
    <r>
      <rPr>
        <sz val="11"/>
        <rFont val="Times New Roman"/>
        <family val="1"/>
        <charset val="204"/>
      </rPr>
      <t xml:space="preserve"> 
«Проведение плановых проверок в подведомственном казенном учреждении»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</si>
  <si>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проверок»</t>
    </r>
  </si>
  <si>
    <r>
      <rPr>
        <b/>
        <sz val="11"/>
        <rFont val="Times New Roman"/>
        <family val="1"/>
        <charset val="204"/>
      </rPr>
      <t>Административное мероприятие 2.07</t>
    </r>
    <r>
      <rPr>
        <sz val="11"/>
        <rFont val="Times New Roman"/>
        <family val="1"/>
        <charset val="204"/>
      </rPr>
      <t xml:space="preserve"> 
«Организация и проведение заседаний по определению эффективности деятельности муниципальных предприятий»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</si>
  <si>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заседаний комиссий»</t>
    </r>
  </si>
  <si>
    <r>
      <rPr>
        <b/>
        <sz val="11"/>
        <rFont val="Times New Roman"/>
        <family val="1"/>
        <charset val="204"/>
      </rPr>
      <t>Административное мероприятие 2.08</t>
    </r>
    <r>
      <rPr>
        <sz val="11"/>
        <rFont val="Times New Roman"/>
        <family val="1"/>
        <charset val="204"/>
      </rPr>
      <t xml:space="preserve"> 
«Обеспечение работы городской комиссии по безопасности дорожного движения»</t>
    </r>
  </si>
  <si>
    <t>Начальник департамента дорожного хозяйства, благоустройства и транспорта администрации города Твери                                                                                                                                                   В.А. Клишин</t>
  </si>
  <si>
    <r>
      <t xml:space="preserve">Показатель 1
</t>
    </r>
    <r>
      <rPr>
        <sz val="11"/>
        <rFont val="Times New Roman"/>
        <family val="1"/>
        <charset val="204"/>
      </rPr>
      <t>«Площадь отремонтированных дворовых территорий многоквартирных домов, проездов к дворовым территориям многоквартирных домов»</t>
    </r>
  </si>
  <si>
    <r>
      <t xml:space="preserve"> Мероприятие 4.01 
</t>
    </r>
    <r>
      <rPr>
        <sz val="11"/>
        <rFont val="Times New Roman"/>
        <family val="1"/>
        <charset val="204"/>
      </rPr>
      <t>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</si>
  <si>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>Мероприятие 4.01</t>
    </r>
    <r>
      <rPr>
        <sz val="11"/>
        <rFont val="Times New Roman"/>
        <family val="1"/>
        <charset val="204"/>
      </rPr>
      <t xml:space="preserve"> 
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</si>
  <si>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</si>
  <si>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</si>
  <si>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</si>
  <si>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</si>
  <si>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 Центрального района»</t>
    </r>
  </si>
  <si>
    <r>
      <rPr>
        <b/>
        <sz val="11"/>
        <rFont val="Times New Roman"/>
        <family val="1"/>
        <charset val="204"/>
      </rPr>
      <t>Административное мероприятие 4.02</t>
    </r>
    <r>
      <rPr>
        <sz val="11"/>
        <rFont val="Times New Roman"/>
        <family val="1"/>
        <charset val="204"/>
      </rPr>
      <t xml:space="preserve"> 
«Организация и сбор заявок на ремонт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</si>
  <si>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принятых заявок»</t>
    </r>
  </si>
  <si>
    <r>
      <rPr>
        <b/>
        <sz val="11"/>
        <rFont val="Times New Roman"/>
        <family val="1"/>
        <charset val="204"/>
      </rPr>
      <t>Мероприятие 4.03</t>
    </r>
    <r>
      <rPr>
        <sz val="11"/>
        <rFont val="Times New Roman"/>
        <family val="1"/>
        <charset val="204"/>
      </rPr>
      <t xml:space="preserve"> 
«Ремонт дворовой территории многоквартирного дома по адресу: Волоколамский проспект, дом 3 в городе Тверь»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</si>
  <si>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отремонтированной дворовой территории»</t>
    </r>
  </si>
  <si>
    <r>
      <rPr>
        <b/>
        <sz val="11"/>
        <rFont val="Times New Roman"/>
        <family val="1"/>
        <charset val="204"/>
      </rPr>
      <t>Мероприятие 4.04</t>
    </r>
    <r>
      <rPr>
        <sz val="11"/>
        <rFont val="Times New Roman"/>
        <family val="1"/>
        <charset val="204"/>
      </rPr>
      <t xml:space="preserve"> 
«Расширение парковочного кармана по адресу: г. Тверь, пос. Химинститута, д.10»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</si>
  <si>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парковочного кармана»</t>
    </r>
  </si>
  <si>
    <r>
      <rPr>
        <b/>
        <sz val="11"/>
        <rFont val="Times New Roman"/>
        <family val="1"/>
        <charset val="204"/>
      </rPr>
      <t>Мероприятие 4.05</t>
    </r>
    <r>
      <rPr>
        <sz val="11"/>
        <rFont val="Times New Roman"/>
        <family val="1"/>
        <charset val="204"/>
      </rPr>
      <t xml:space="preserve"> 
«Устройство парковочных мест у жилого дома № 7 по пер. Смоленский г.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</si>
  <si>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парковочных мест»</t>
    </r>
  </si>
  <si>
    <r>
      <rPr>
        <b/>
        <sz val="11"/>
        <rFont val="Times New Roman"/>
        <family val="1"/>
        <charset val="204"/>
      </rPr>
      <t>Мероприятие 4.07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1-й пер. Красной Слободы, дом 3»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</si>
  <si>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 на территории Пролетарского района»</t>
    </r>
  </si>
  <si>
    <r>
      <rPr>
        <b/>
        <sz val="11"/>
        <rFont val="Times New Roman"/>
        <family val="1"/>
        <charset val="204"/>
      </rPr>
      <t>Мероприятие 4.08</t>
    </r>
    <r>
      <rPr>
        <sz val="11"/>
        <rFont val="Times New Roman"/>
        <family val="1"/>
        <charset val="204"/>
      </rPr>
      <t xml:space="preserve"> 
«Парковка для автомобилей по адресу: г. Тверь, пер. 1-ый Красной Слободы, дом 7/1»</t>
    </r>
  </si>
  <si>
    <r>
      <rPr>
        <b/>
        <sz val="11"/>
        <rFont val="Times New Roman"/>
        <family val="1"/>
        <charset val="204"/>
      </rPr>
      <t>Мероприятие 4.09</t>
    </r>
    <r>
      <rPr>
        <sz val="11"/>
        <rFont val="Times New Roman"/>
        <family val="1"/>
        <charset val="204"/>
      </rPr>
      <t xml:space="preserve"> 
«Ремонт дороги по адресу: г. Тверь, 3-я улица Пухальского»</t>
    </r>
  </si>
  <si>
    <r>
      <rPr>
        <b/>
        <sz val="11"/>
        <rFont val="Times New Roman"/>
        <family val="1"/>
        <charset val="204"/>
      </rPr>
      <t>Мероприятие 4.10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ул. Евгения Пичугина, д. 56»</t>
    </r>
  </si>
  <si>
    <r>
      <rPr>
        <b/>
        <sz val="11"/>
        <rFont val="Times New Roman"/>
        <family val="1"/>
        <charset val="204"/>
      </rPr>
      <t>Мероприятие 4.11</t>
    </r>
    <r>
      <rPr>
        <sz val="11"/>
        <rFont val="Times New Roman"/>
        <family val="1"/>
        <charset val="204"/>
      </rPr>
      <t xml:space="preserve"> 
«Обустройство парковки на придомовой территории дома № 22 корп. 1 по ул. Громова в г. Твери»</t>
    </r>
  </si>
  <si>
    <r>
      <rPr>
        <b/>
        <sz val="11"/>
        <rFont val="Times New Roman"/>
        <family val="1"/>
        <charset val="204"/>
      </rPr>
      <t>Мероприятие 4.12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ул. Бобкова, д. 26 кор. 1»</t>
    </r>
  </si>
  <si>
    <r>
      <rPr>
        <b/>
        <sz val="11"/>
        <rFont val="Times New Roman"/>
        <family val="1"/>
        <charset val="204"/>
      </rPr>
      <t>Мероприятие 4.13</t>
    </r>
    <r>
      <rPr>
        <sz val="11"/>
        <rFont val="Times New Roman"/>
        <family val="1"/>
        <charset val="204"/>
      </rPr>
      <t xml:space="preserve"> 
«Благоустройство дворовых территорий многоквартирного дома по адресу: пос. Химинститута д. 33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</si>
  <si>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 на территории Московского района»</t>
    </r>
  </si>
  <si>
    <r>
      <rPr>
        <b/>
        <sz val="11"/>
        <rFont val="Times New Roman"/>
        <family val="1"/>
        <charset val="204"/>
      </rPr>
      <t>Мероприятие 4.14</t>
    </r>
    <r>
      <rPr>
        <sz val="11"/>
        <rFont val="Times New Roman"/>
        <family val="1"/>
        <charset val="204"/>
      </rPr>
      <t xml:space="preserve"> 
«Благоустройство дворовой территории многоквартирного дома по адресу: пос. Химинститут, д. 50 в городе Твери (1 этап)»</t>
    </r>
  </si>
  <si>
    <r>
      <rPr>
        <b/>
        <sz val="11"/>
        <rFont val="Times New Roman"/>
        <family val="1"/>
        <charset val="204"/>
      </rPr>
      <t>Мероприятие 4.15</t>
    </r>
    <r>
      <rPr>
        <sz val="11"/>
        <rFont val="Times New Roman"/>
        <family val="1"/>
        <charset val="204"/>
      </rPr>
      <t xml:space="preserve"> 
«Благоустройство дворовой территории многоквартирного дома по адресу: пос. Химинститута, д. 50 в городе Твери (2 этап)»</t>
    </r>
  </si>
  <si>
    <r>
      <rPr>
        <b/>
        <sz val="11"/>
        <rFont val="Times New Roman"/>
        <family val="1"/>
        <charset val="204"/>
      </rPr>
      <t>Мероприятие 4.16</t>
    </r>
    <r>
      <rPr>
        <sz val="11"/>
        <rFont val="Times New Roman"/>
        <family val="1"/>
        <charset val="204"/>
      </rPr>
      <t xml:space="preserve"> 
«Установка металлического ограждения вдоль тротуара по адресу: г. Тверь, ул. Можайского, д. 69»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</si>
  <si>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«Установка ограждений»</t>
    </r>
  </si>
  <si>
    <r>
      <rPr>
        <b/>
        <sz val="11"/>
        <rFont val="Times New Roman"/>
        <family val="1"/>
        <charset val="204"/>
      </rPr>
      <t>Мероприятие 4.17</t>
    </r>
    <r>
      <rPr>
        <sz val="11"/>
        <rFont val="Times New Roman"/>
        <family val="1"/>
        <charset val="204"/>
      </rPr>
      <t xml:space="preserve">
«Благоустройство дворовой территории многоквартирного дома по адресу: ул. Королёва, дом 22, в городе Твери»</t>
    </r>
  </si>
  <si>
    <r>
      <rPr>
        <b/>
        <sz val="11"/>
        <rFont val="Times New Roman"/>
        <family val="1"/>
        <charset val="204"/>
      </rPr>
      <t>Мероприятие 4.18</t>
    </r>
    <r>
      <rPr>
        <sz val="11"/>
        <rFont val="Times New Roman"/>
        <family val="1"/>
        <charset val="204"/>
      </rPr>
      <t xml:space="preserve"> 
«Устройство асфальтобетонного покрытия площадки для размещения легкового автотранспорта по адресу: г. Тверь, пр-т Чайковского, дом 6, корпус 2»</t>
    </r>
  </si>
  <si>
    <r>
      <rPr>
        <b/>
        <sz val="11"/>
        <rFont val="Times New Roman"/>
        <family val="1"/>
        <charset val="204"/>
      </rPr>
      <t xml:space="preserve">Показатель 1 
</t>
    </r>
    <r>
      <rPr>
        <sz val="11"/>
        <rFont val="Times New Roman"/>
        <family val="1"/>
        <charset val="204"/>
      </rPr>
      <t>«Площадь парковочных мест»</t>
    </r>
  </si>
  <si>
    <r>
      <rPr>
        <b/>
        <sz val="11"/>
        <rFont val="Times New Roman"/>
        <family val="1"/>
        <charset val="204"/>
      </rPr>
      <t>Мероприятие 4.19</t>
    </r>
    <r>
      <rPr>
        <sz val="11"/>
        <rFont val="Times New Roman"/>
        <family val="1"/>
        <charset val="204"/>
      </rPr>
      <t xml:space="preserve"> 
«Обустройство площадки для временного размещения легкового автотранспорта на придомовой территории МКД № 37 пр. Чайковского г. Твери»</t>
    </r>
  </si>
  <si>
    <r>
      <t>Подпрограмма 2</t>
    </r>
    <r>
      <rPr>
        <sz val="11"/>
        <rFont val="Times New Roman"/>
        <family val="1"/>
        <charset val="204"/>
      </rPr>
      <t xml:space="preserve"> «</t>
    </r>
    <r>
      <rPr>
        <b/>
        <sz val="11"/>
        <rFont val="Times New Roman"/>
        <family val="1"/>
        <charset val="204"/>
      </rPr>
      <t xml:space="preserve">Общественный транспорт»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</si>
  <si>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перевезенных пассажиров муниципальным пассажирским транспортом»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</si>
  <si>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«Общее количество приобретенного подвижного транспорта»</t>
    </r>
  </si>
  <si>
    <r>
      <rPr>
        <b/>
        <sz val="11"/>
        <rFont val="Times New Roman"/>
        <family val="1"/>
        <charset val="204"/>
      </rPr>
      <t>Мероприятие 3.06</t>
    </r>
    <r>
      <rPr>
        <sz val="11"/>
        <rFont val="Times New Roman"/>
        <family val="1"/>
        <charset val="204"/>
      </rPr>
      <t xml:space="preserve"> 
«Субсидия муниципальному унитарному предприятию г. Твери «Жилищно-эксплуатационный комплекс» в соответствии со статьей 14 Федерального закона от 14.11.2002 № 161-ФЗ «О государственных и муниципальных унитарных предприятиях»</t>
    </r>
  </si>
  <si>
    <r>
      <rPr>
        <b/>
        <sz val="11"/>
        <rFont val="Times New Roman"/>
        <family val="1"/>
        <charset val="204"/>
      </rPr>
      <t>Мероприятие 3.07</t>
    </r>
    <r>
      <rPr>
        <sz val="11"/>
        <rFont val="Times New Roman"/>
        <family val="1"/>
        <charset val="204"/>
      </rPr>
      <t xml:space="preserve"> 
«Приобретение, установка и проведение пусконаладочных работ комплексов фотовидеофиксации на улично-дорожной сети г.Твери»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</si>
  <si>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установленных комплексов фотовидеофиксации»</t>
    </r>
  </si>
  <si>
    <r>
      <rPr>
        <b/>
        <sz val="11"/>
        <rFont val="Times New Roman"/>
        <family val="1"/>
        <charset val="204"/>
      </rPr>
      <t>Мероприятие 3.05</t>
    </r>
    <r>
      <rPr>
        <sz val="11"/>
        <rFont val="Times New Roman"/>
        <family val="1"/>
        <charset val="204"/>
      </rPr>
      <t xml:space="preserve"> 
«Устройство и ремонт остановочных комплексов»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</si>
  <si>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«Общее количество остановочных комплексов, приведенных в нормативное состояние»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</si>
  <si>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новых остановочных комплексов»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</si>
  <si>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«Количество отремонтированных остановочных комплексов»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</si>
  <si>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проектов ПСД на капитальный ремонт объектов УДС»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</si>
  <si>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капитального ремонта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</si>
  <si>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</si>
  <si>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</si>
  <si>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</si>
  <si>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t xml:space="preserve">Показатель 6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</si>
  <si>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>Показатель 7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</si>
  <si>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>Мероприятие 3.02</t>
    </r>
    <r>
      <rPr>
        <sz val="11"/>
        <rFont val="Times New Roman"/>
        <family val="1"/>
        <charset val="204"/>
      </rPr>
      <t xml:space="preserve"> 
«Модернизация и установка новых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</si>
  <si>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модернизированных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</si>
  <si>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установленных новых светофорных объектов»</t>
    </r>
  </si>
  <si>
    <r>
      <rPr>
        <b/>
        <sz val="11"/>
        <rFont val="Times New Roman"/>
        <family val="1"/>
        <charset val="204"/>
      </rPr>
      <t>Показатель 10</t>
    </r>
    <r>
      <rPr>
        <sz val="11"/>
        <rFont val="Times New Roman"/>
        <family val="1"/>
        <charset val="204"/>
      </rPr>
      <t xml:space="preserve">
«Водоотведение поверхностных сточных вод с территории улично-дорожной сети города Твери»</t>
    </r>
  </si>
  <si>
    <r>
      <t xml:space="preserve">Мероприятие 3.03 
</t>
    </r>
    <r>
      <rPr>
        <sz val="11"/>
        <rFont val="Times New Roman"/>
        <family val="1"/>
        <charset val="204"/>
      </rPr>
      <t>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</si>
  <si>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«Прочистка водоотводных канав на территории города»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</si>
  <si>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</si>
  <si>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содержания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</si>
  <si>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разработанных схем организации дорожного движения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</si>
  <si>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установленных (замененных) дорожных знаков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</si>
  <si>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нанесенной дорожной разметки на автомобильных дорогах города»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</si>
  <si>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содержания автомобильных дорог города и искусственных сооружений на них»</t>
    </r>
  </si>
  <si>
    <r>
      <rPr>
        <b/>
        <sz val="11"/>
        <rFont val="Times New Roman"/>
        <family val="1"/>
        <charset val="204"/>
      </rPr>
      <t>Мероприятие 3.04</t>
    </r>
    <r>
      <rPr>
        <sz val="11"/>
        <rFont val="Times New Roman"/>
        <family val="1"/>
        <charset val="204"/>
      </rPr>
      <t xml:space="preserve"> 
«Уплата ответственным исполнителем прочих налогов, сборов и иных обязательных платежей (штрафы по постановлениям мировых судей)»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</si>
  <si>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оплаченных штрафов по постановлениям мировых судей»</t>
    </r>
  </si>
  <si>
    <r>
      <rPr>
        <b/>
        <sz val="11"/>
        <rFont val="Times New Roman"/>
        <family val="1"/>
        <charset val="204"/>
      </rPr>
      <t>Мероприятие 3.08</t>
    </r>
    <r>
      <rPr>
        <sz val="11"/>
        <rFont val="Times New Roman"/>
        <family val="1"/>
        <charset val="204"/>
      </rPr>
      <t xml:space="preserve">
«Автоматизация процессов управления дорожным движением»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</si>
  <si>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внедренных интеллектуальных транспортных систем»</t>
    </r>
  </si>
  <si>
    <r>
      <t xml:space="preserve">Цель 
 </t>
    </r>
    <r>
      <rPr>
        <sz val="11"/>
        <rFont val="Times New Roman"/>
        <family val="1"/>
        <charset val="204"/>
      </rPr>
      <t>«Создание условий для устойчивого функционирования транспортной системы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</si>
  <si>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«Общая площадь строительства (реконструкции) объектов улично-дорожной сети города»</t>
    </r>
  </si>
  <si>
    <r>
      <rPr>
        <b/>
        <sz val="11"/>
        <rFont val="Times New Roman"/>
        <family val="1"/>
        <charset val="204"/>
      </rPr>
      <t xml:space="preserve">Показатель 2
</t>
    </r>
    <r>
      <rPr>
        <sz val="11"/>
        <rFont val="Times New Roman"/>
        <family val="1"/>
        <charset val="204"/>
      </rPr>
      <t>«Общая площадь ремонта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</si>
  <si>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площадь содержания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</si>
  <si>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«Количество объектов (дорожных знаков), установленных на улично-дорожной сети, направленных на обеспечение безопасности дорожного движения на территории города»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</si>
  <si>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«Объем перевозок на муниципальном общественном транспорте»</t>
    </r>
  </si>
  <si>
    <r>
      <t>Подпрограмма 1</t>
    </r>
    <r>
      <rPr>
        <sz val="11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«Дорожное хозяйство»</t>
    </r>
  </si>
  <si>
    <r>
      <rPr>
        <b/>
        <sz val="11"/>
        <rFont val="Times New Roman"/>
        <family val="1"/>
        <charset val="204"/>
      </rPr>
      <t xml:space="preserve">Мероприятие 1.15
</t>
    </r>
    <r>
      <rPr>
        <sz val="11"/>
        <rFont val="Times New Roman"/>
        <family val="1"/>
        <charset val="204"/>
      </rPr>
      <t>«Проезд от Краснофлотской набережной к гребной базе ГБУ ДО «СДЮСШОР по видам гребли имени олимпийской чемпионки Антонины Серединой» (в т. ч. ПИР)»</t>
    </r>
  </si>
  <si>
    <r>
      <rPr>
        <b/>
        <sz val="11"/>
        <rFont val="Times New Roman"/>
        <family val="1"/>
        <charset val="204"/>
      </rPr>
      <t xml:space="preserve">Мероприятие 1.16
</t>
    </r>
    <r>
      <rPr>
        <sz val="11"/>
        <rFont val="Times New Roman"/>
        <family val="1"/>
        <charset val="204"/>
      </rPr>
      <t>«Реконструкция автомобильной дороги Бежецкое шоссе на участке от Затверецкого бульвара до ул. Богородицерождественская (в т. ч. ПИР)»</t>
    </r>
  </si>
  <si>
    <r>
      <t xml:space="preserve">Мероприятие 1.17 
</t>
    </r>
    <r>
      <rPr>
        <sz val="11"/>
        <rFont val="Times New Roman"/>
        <family val="1"/>
        <charset val="204"/>
      </rPr>
      <t>«Реконструкция улицы Жигарева  на участке от Смоленского пер. до ул. А. Дементьева (в т. ч. ПИР)»</t>
    </r>
  </si>
  <si>
    <r>
      <t xml:space="preserve">Мероприятие 1.18 
</t>
    </r>
    <r>
      <rPr>
        <sz val="11"/>
        <rFont val="Times New Roman"/>
        <family val="1"/>
        <charset val="204"/>
      </rPr>
      <t>«Реконструкция Московского шоссе (въезд в город). Пусковые комплексы № 2, 3, 4 (в т. ч. ПИР)»</t>
    </r>
  </si>
  <si>
    <r>
      <t xml:space="preserve">Мероприятие 1.19 
</t>
    </r>
    <r>
      <rPr>
        <sz val="11"/>
        <rFont val="Times New Roman"/>
        <family val="1"/>
        <charset val="204"/>
      </rPr>
      <t xml:space="preserve">«Реконструкция автодороги Бурашевское шоссе на участке от  путепровода через Октябрьскую ж/д до автодороги М-10 (в т. ч. ПИР)» </t>
    </r>
  </si>
  <si>
    <t>Приложение 1 
к постановлению Администрации города Твери
от «05» июня  2020 №  712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</si>
</sst>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5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scheme val="minor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1" fillId="3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164" fontId="3" fillId="0" borderId="0" xfId="0" applyNumberFormat="1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4" borderId="2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vertical="center" wrapText="1"/>
    </xf>
    <xf numFmtId="0" fontId="2" fillId="3" borderId="0" xfId="0" applyFont="1" applyFill="1" applyAlignment="1">
      <alignment vertical="center" wrapText="1"/>
    </xf>
    <xf numFmtId="49" fontId="1" fillId="3" borderId="0" xfId="0" applyNumberFormat="1" applyFont="1" applyFill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7" borderId="1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164" fontId="3" fillId="7" borderId="1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vertical="center" wrapText="1"/>
    </xf>
    <xf numFmtId="3" fontId="3" fillId="7" borderId="1" xfId="0" applyNumberFormat="1" applyFont="1" applyFill="1" applyBorder="1" applyAlignment="1">
      <alignment horizontal="center" vertical="center" wrapText="1"/>
    </xf>
    <xf numFmtId="3" fontId="4" fillId="7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164" fontId="11" fillId="3" borderId="0" xfId="0" applyNumberFormat="1" applyFont="1" applyFill="1" applyAlignment="1">
      <alignment horizontal="center" vertical="center" wrapText="1"/>
    </xf>
    <xf numFmtId="49" fontId="11" fillId="3" borderId="0" xfId="0" applyNumberFormat="1" applyFont="1" applyFill="1" applyAlignment="1">
      <alignment horizontal="center" vertical="center" wrapText="1"/>
    </xf>
    <xf numFmtId="164" fontId="12" fillId="3" borderId="0" xfId="0" applyNumberFormat="1" applyFont="1" applyFill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49" fontId="2" fillId="7" borderId="0" xfId="0" applyNumberFormat="1" applyFont="1" applyFill="1" applyAlignment="1">
      <alignment vertical="center" wrapText="1"/>
    </xf>
    <xf numFmtId="164" fontId="12" fillId="7" borderId="0" xfId="0" applyNumberFormat="1" applyFont="1" applyFill="1" applyAlignment="1">
      <alignment horizontal="center" vertical="center" wrapText="1"/>
    </xf>
    <xf numFmtId="0" fontId="2" fillId="7" borderId="0" xfId="0" applyFont="1" applyFill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164" fontId="14" fillId="2" borderId="1" xfId="0" applyNumberFormat="1" applyFont="1" applyFill="1" applyBorder="1" applyAlignment="1">
      <alignment horizontal="center" vertical="center" wrapText="1"/>
    </xf>
    <xf numFmtId="164" fontId="14" fillId="3" borderId="1" xfId="0" applyNumberFormat="1" applyFont="1" applyFill="1" applyBorder="1" applyAlignment="1">
      <alignment horizontal="center" vertical="center" wrapText="1"/>
    </xf>
    <xf numFmtId="164" fontId="13" fillId="3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top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1" fillId="3" borderId="0" xfId="0" applyFont="1" applyFill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6" fillId="3" borderId="0" xfId="0" applyNumberFormat="1" applyFont="1" applyFill="1" applyAlignment="1">
      <alignment horizontal="center" vertical="center" wrapText="1"/>
    </xf>
    <xf numFmtId="49" fontId="2" fillId="7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Border="1" applyAlignment="1">
      <alignment horizontal="center" vertical="center" wrapText="1"/>
    </xf>
    <xf numFmtId="164" fontId="9" fillId="3" borderId="0" xfId="0" applyNumberFormat="1" applyFont="1" applyFill="1" applyAlignment="1">
      <alignment horizontal="center" vertical="center" wrapText="1"/>
    </xf>
    <xf numFmtId="1" fontId="3" fillId="7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64" fontId="7" fillId="3" borderId="0" xfId="0" applyNumberFormat="1" applyFont="1" applyFill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left" vertical="center" wrapText="1"/>
    </xf>
    <xf numFmtId="0" fontId="3" fillId="7" borderId="4" xfId="0" applyFont="1" applyFill="1" applyBorder="1" applyAlignment="1">
      <alignment horizontal="left" vertical="center" wrapText="1"/>
    </xf>
    <xf numFmtId="0" fontId="3" fillId="7" borderId="5" xfId="0" applyFont="1" applyFill="1" applyBorder="1" applyAlignment="1">
      <alignment horizontal="left" vertical="center" wrapText="1"/>
    </xf>
    <xf numFmtId="0" fontId="4" fillId="7" borderId="2" xfId="0" applyFont="1" applyFill="1" applyBorder="1" applyAlignment="1">
      <alignment horizontal="left" vertical="center" wrapText="1"/>
    </xf>
    <xf numFmtId="0" fontId="4" fillId="7" borderId="4" xfId="0" applyFont="1" applyFill="1" applyBorder="1" applyAlignment="1">
      <alignment horizontal="left" vertical="center" wrapText="1"/>
    </xf>
    <xf numFmtId="0" fontId="4" fillId="7" borderId="5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36"/>
  <sheetViews>
    <sheetView tabSelected="1" view="pageBreakPreview" zoomScale="80" zoomScaleNormal="90" zoomScaleSheetLayoutView="80" zoomScalePageLayoutView="80" workbookViewId="0">
      <selection activeCell="V1" sqref="V1:AA1"/>
    </sheetView>
  </sheetViews>
  <sheetFormatPr defaultColWidth="8.7109375" defaultRowHeight="18.75" outlineLevelCol="1" x14ac:dyDescent="0.25"/>
  <cols>
    <col min="1" max="16" width="2.28515625" style="60" customWidth="1"/>
    <col min="17" max="17" width="3.28515625" style="60" customWidth="1"/>
    <col min="18" max="18" width="76.28515625" style="70" customWidth="1"/>
    <col min="19" max="19" width="8.5703125" style="18" customWidth="1"/>
    <col min="20" max="20" width="12" style="48" customWidth="1"/>
    <col min="21" max="21" width="11.28515625" style="48" customWidth="1"/>
    <col min="22" max="22" width="11.7109375" style="48" customWidth="1"/>
    <col min="23" max="23" width="12.28515625" style="48" customWidth="1"/>
    <col min="24" max="24" width="11.42578125" style="48" customWidth="1"/>
    <col min="25" max="25" width="11.7109375" style="60" customWidth="1"/>
    <col min="26" max="26" width="12.28515625" style="71" bestFit="1" customWidth="1"/>
    <col min="27" max="27" width="11.28515625" style="60" customWidth="1"/>
    <col min="28" max="28" width="14.140625" style="99" customWidth="1" outlineLevel="1"/>
    <col min="29" max="29" width="11.140625" style="51" customWidth="1" outlineLevel="1"/>
    <col min="30" max="30" width="16" style="32" customWidth="1"/>
    <col min="31" max="32" width="8.7109375" style="1"/>
    <col min="33" max="16384" width="8.7109375" style="34"/>
  </cols>
  <sheetData>
    <row r="1" spans="1:32" ht="45" customHeight="1" x14ac:dyDescent="0.2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18"/>
      <c r="V1" s="123" t="s">
        <v>284</v>
      </c>
      <c r="W1" s="123"/>
      <c r="X1" s="123"/>
      <c r="Y1" s="123"/>
      <c r="Z1" s="123"/>
      <c r="AA1" s="123"/>
    </row>
    <row r="2" spans="1:32" ht="13.15" customHeight="1" x14ac:dyDescent="0.25">
      <c r="A2" s="123" t="s">
        <v>77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</row>
    <row r="3" spans="1:32" x14ac:dyDescent="0.25">
      <c r="A3" s="123" t="s">
        <v>78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</row>
    <row r="4" spans="1:32" ht="13.15" customHeight="1" x14ac:dyDescent="0.25">
      <c r="A4" s="123" t="s">
        <v>38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</row>
    <row r="5" spans="1:32" ht="13.15" customHeigh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66"/>
      <c r="S5" s="66"/>
      <c r="T5" s="66"/>
      <c r="U5" s="66"/>
      <c r="V5" s="66"/>
      <c r="W5" s="66"/>
      <c r="X5" s="66"/>
      <c r="Y5" s="66"/>
      <c r="Z5" s="66"/>
      <c r="AA5" s="66"/>
    </row>
    <row r="6" spans="1:32" ht="19.149999999999999" customHeight="1" x14ac:dyDescent="0.25">
      <c r="A6" s="129" t="s">
        <v>10</v>
      </c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29"/>
      <c r="W6" s="129"/>
      <c r="X6" s="129"/>
      <c r="Y6" s="129"/>
      <c r="Z6" s="129"/>
      <c r="AA6" s="129"/>
    </row>
    <row r="7" spans="1:32" ht="16.149999999999999" customHeight="1" x14ac:dyDescent="0.25">
      <c r="A7" s="129" t="s">
        <v>38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</row>
    <row r="8" spans="1:32" ht="24" customHeight="1" x14ac:dyDescent="0.25">
      <c r="A8" s="128" t="s">
        <v>91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</row>
    <row r="9" spans="1:32" ht="6.6" customHeight="1" x14ac:dyDescent="0.25">
      <c r="T9" s="19"/>
      <c r="U9" s="19"/>
    </row>
    <row r="10" spans="1:32" s="35" customFormat="1" ht="28.9" customHeight="1" x14ac:dyDescent="0.25">
      <c r="A10" s="126" t="s">
        <v>16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 t="s">
        <v>11</v>
      </c>
      <c r="S10" s="126" t="s">
        <v>12</v>
      </c>
      <c r="T10" s="126" t="s">
        <v>51</v>
      </c>
      <c r="U10" s="126"/>
      <c r="V10" s="126"/>
      <c r="W10" s="126"/>
      <c r="X10" s="126"/>
      <c r="Y10" s="126"/>
      <c r="Z10" s="126" t="s">
        <v>8</v>
      </c>
      <c r="AA10" s="127"/>
      <c r="AB10" s="99"/>
      <c r="AC10" s="51"/>
      <c r="AD10" s="68"/>
      <c r="AE10" s="67"/>
      <c r="AF10" s="67"/>
    </row>
    <row r="11" spans="1:32" s="35" customFormat="1" ht="74.45" customHeight="1" x14ac:dyDescent="0.25">
      <c r="A11" s="125" t="s">
        <v>69</v>
      </c>
      <c r="B11" s="125"/>
      <c r="C11" s="125"/>
      <c r="D11" s="125" t="s">
        <v>0</v>
      </c>
      <c r="E11" s="125"/>
      <c r="F11" s="125" t="s">
        <v>20</v>
      </c>
      <c r="G11" s="125"/>
      <c r="H11" s="125" t="s">
        <v>21</v>
      </c>
      <c r="I11" s="125"/>
      <c r="J11" s="125"/>
      <c r="K11" s="125"/>
      <c r="L11" s="125"/>
      <c r="M11" s="125"/>
      <c r="N11" s="125"/>
      <c r="O11" s="125"/>
      <c r="P11" s="125"/>
      <c r="Q11" s="125"/>
      <c r="R11" s="127"/>
      <c r="S11" s="127"/>
      <c r="T11" s="69">
        <v>2015</v>
      </c>
      <c r="U11" s="69">
        <v>2016</v>
      </c>
      <c r="V11" s="69">
        <v>2017</v>
      </c>
      <c r="W11" s="69">
        <v>2018</v>
      </c>
      <c r="X11" s="69">
        <v>2019</v>
      </c>
      <c r="Y11" s="69">
        <v>2020</v>
      </c>
      <c r="Z11" s="69" t="s">
        <v>9</v>
      </c>
      <c r="AA11" s="69" t="s">
        <v>45</v>
      </c>
      <c r="AB11" s="99"/>
      <c r="AC11" s="51"/>
      <c r="AD11" s="68"/>
      <c r="AE11" s="67"/>
      <c r="AF11" s="67"/>
    </row>
    <row r="12" spans="1:32" s="36" customFormat="1" x14ac:dyDescent="0.25">
      <c r="A12" s="26">
        <v>1</v>
      </c>
      <c r="B12" s="26">
        <v>2</v>
      </c>
      <c r="C12" s="26">
        <v>3</v>
      </c>
      <c r="D12" s="26">
        <v>4</v>
      </c>
      <c r="E12" s="26">
        <v>5</v>
      </c>
      <c r="F12" s="26">
        <v>6</v>
      </c>
      <c r="G12" s="26">
        <v>7</v>
      </c>
      <c r="H12" s="26">
        <v>8</v>
      </c>
      <c r="I12" s="26">
        <v>9</v>
      </c>
      <c r="J12" s="26">
        <v>10</v>
      </c>
      <c r="K12" s="26">
        <v>11</v>
      </c>
      <c r="L12" s="26">
        <v>12</v>
      </c>
      <c r="M12" s="26">
        <v>13</v>
      </c>
      <c r="N12" s="26">
        <v>14</v>
      </c>
      <c r="O12" s="26">
        <v>15</v>
      </c>
      <c r="P12" s="26">
        <v>16</v>
      </c>
      <c r="Q12" s="26">
        <v>17</v>
      </c>
      <c r="R12" s="26">
        <v>18</v>
      </c>
      <c r="S12" s="26">
        <v>19</v>
      </c>
      <c r="T12" s="26">
        <v>20</v>
      </c>
      <c r="U12" s="26">
        <v>21</v>
      </c>
      <c r="V12" s="26">
        <v>22</v>
      </c>
      <c r="W12" s="26">
        <v>23</v>
      </c>
      <c r="X12" s="26">
        <v>24</v>
      </c>
      <c r="Y12" s="26">
        <v>25</v>
      </c>
      <c r="Z12" s="26">
        <v>26</v>
      </c>
      <c r="AA12" s="26">
        <v>27</v>
      </c>
      <c r="AB12" s="49"/>
      <c r="AC12" s="51"/>
      <c r="AD12" s="49"/>
      <c r="AE12" s="50"/>
      <c r="AF12" s="50"/>
    </row>
    <row r="13" spans="1:32" s="1" customFormat="1" ht="34.15" customHeight="1" x14ac:dyDescent="0.25">
      <c r="A13" s="108"/>
      <c r="B13" s="108"/>
      <c r="C13" s="108"/>
      <c r="D13" s="108" t="s">
        <v>17</v>
      </c>
      <c r="E13" s="108" t="s">
        <v>17</v>
      </c>
      <c r="F13" s="108" t="s">
        <v>17</v>
      </c>
      <c r="G13" s="108" t="s">
        <v>17</v>
      </c>
      <c r="H13" s="108" t="s">
        <v>17</v>
      </c>
      <c r="I13" s="108" t="s">
        <v>25</v>
      </c>
      <c r="J13" s="108" t="s">
        <v>17</v>
      </c>
      <c r="K13" s="108" t="s">
        <v>17</v>
      </c>
      <c r="L13" s="108" t="s">
        <v>17</v>
      </c>
      <c r="M13" s="108" t="s">
        <v>17</v>
      </c>
      <c r="N13" s="108" t="s">
        <v>17</v>
      </c>
      <c r="O13" s="108" t="s">
        <v>17</v>
      </c>
      <c r="P13" s="108" t="s">
        <v>17</v>
      </c>
      <c r="Q13" s="108" t="s">
        <v>17</v>
      </c>
      <c r="R13" s="92" t="s">
        <v>37</v>
      </c>
      <c r="S13" s="23" t="s">
        <v>48</v>
      </c>
      <c r="T13" s="4">
        <f t="shared" ref="T13:Y13" si="0">T22+T357</f>
        <v>1608712.7999999998</v>
      </c>
      <c r="U13" s="4">
        <f t="shared" si="0"/>
        <v>1228375.3</v>
      </c>
      <c r="V13" s="4">
        <f t="shared" si="0"/>
        <v>1855818.0999999999</v>
      </c>
      <c r="W13" s="4">
        <f t="shared" si="0"/>
        <v>1478620.5</v>
      </c>
      <c r="X13" s="4">
        <f t="shared" si="0"/>
        <v>1927329.7999999998</v>
      </c>
      <c r="Y13" s="4">
        <f t="shared" si="0"/>
        <v>2693801.6999999997</v>
      </c>
      <c r="Z13" s="4">
        <f>T13+U13+V13+W13+X13+Y13</f>
        <v>10792658.199999999</v>
      </c>
      <c r="AA13" s="23">
        <v>2020</v>
      </c>
      <c r="AB13" s="99"/>
      <c r="AC13" s="51"/>
      <c r="AD13" s="32"/>
    </row>
    <row r="14" spans="1:32" s="17" customFormat="1" ht="44.25" x14ac:dyDescent="0.25">
      <c r="A14" s="29"/>
      <c r="B14" s="29"/>
      <c r="C14" s="29"/>
      <c r="D14" s="29"/>
      <c r="E14" s="29"/>
      <c r="F14" s="29"/>
      <c r="G14" s="29"/>
      <c r="H14" s="28"/>
      <c r="I14" s="29"/>
      <c r="J14" s="29"/>
      <c r="K14" s="29"/>
      <c r="L14" s="29"/>
      <c r="M14" s="29"/>
      <c r="N14" s="29"/>
      <c r="O14" s="29"/>
      <c r="P14" s="29"/>
      <c r="Q14" s="29"/>
      <c r="R14" s="27" t="s">
        <v>272</v>
      </c>
      <c r="S14" s="12"/>
      <c r="T14" s="8"/>
      <c r="U14" s="8"/>
      <c r="V14" s="5"/>
      <c r="W14" s="5"/>
      <c r="X14" s="5"/>
      <c r="Y14" s="5"/>
      <c r="Z14" s="5"/>
      <c r="AA14" s="12"/>
      <c r="AB14" s="99"/>
      <c r="AC14" s="51"/>
      <c r="AD14" s="32"/>
      <c r="AE14" s="1"/>
      <c r="AF14" s="1"/>
    </row>
    <row r="15" spans="1:32" s="17" customFormat="1" ht="45" x14ac:dyDescent="0.25">
      <c r="A15" s="29"/>
      <c r="B15" s="29"/>
      <c r="C15" s="29"/>
      <c r="D15" s="29"/>
      <c r="E15" s="29"/>
      <c r="F15" s="29"/>
      <c r="G15" s="29"/>
      <c r="H15" s="28"/>
      <c r="I15" s="29"/>
      <c r="J15" s="29"/>
      <c r="K15" s="29"/>
      <c r="L15" s="29"/>
      <c r="M15" s="29"/>
      <c r="N15" s="29"/>
      <c r="O15" s="29"/>
      <c r="P15" s="29"/>
      <c r="Q15" s="29"/>
      <c r="R15" s="14" t="s">
        <v>273</v>
      </c>
      <c r="S15" s="12" t="s">
        <v>49</v>
      </c>
      <c r="T15" s="8"/>
      <c r="U15" s="8">
        <f>U25</f>
        <v>18.7</v>
      </c>
      <c r="V15" s="8"/>
      <c r="W15" s="8"/>
      <c r="X15" s="8"/>
      <c r="Y15" s="8"/>
      <c r="Z15" s="5">
        <f>T15+U15+V15+W15+X15+Y15</f>
        <v>18.7</v>
      </c>
      <c r="AA15" s="12">
        <v>2016</v>
      </c>
      <c r="AB15" s="99"/>
      <c r="AC15" s="51"/>
      <c r="AD15" s="32"/>
      <c r="AE15" s="1"/>
      <c r="AF15" s="1"/>
    </row>
    <row r="16" spans="1:32" s="17" customFormat="1" ht="30" x14ac:dyDescent="0.25">
      <c r="A16" s="29"/>
      <c r="B16" s="29"/>
      <c r="C16" s="29"/>
      <c r="D16" s="29"/>
      <c r="E16" s="29"/>
      <c r="F16" s="29"/>
      <c r="G16" s="29"/>
      <c r="H16" s="28"/>
      <c r="I16" s="29"/>
      <c r="J16" s="29"/>
      <c r="K16" s="29"/>
      <c r="L16" s="29"/>
      <c r="M16" s="29"/>
      <c r="N16" s="29"/>
      <c r="O16" s="29"/>
      <c r="P16" s="29"/>
      <c r="Q16" s="29"/>
      <c r="R16" s="14" t="s">
        <v>274</v>
      </c>
      <c r="S16" s="12" t="s">
        <v>49</v>
      </c>
      <c r="T16" s="8">
        <f>T119</f>
        <v>223.1</v>
      </c>
      <c r="U16" s="8">
        <f>U119</f>
        <v>315.7</v>
      </c>
      <c r="V16" s="8">
        <f>V119</f>
        <v>104</v>
      </c>
      <c r="W16" s="8">
        <f>W119+W120</f>
        <v>155.5</v>
      </c>
      <c r="X16" s="8">
        <f>X119+X120</f>
        <v>12.1</v>
      </c>
      <c r="Y16" s="8">
        <f>Y119+Y120</f>
        <v>138.99</v>
      </c>
      <c r="Z16" s="5">
        <f>T16+U16+V16+W16+X16+Y16</f>
        <v>949.39</v>
      </c>
      <c r="AA16" s="12">
        <v>2020</v>
      </c>
      <c r="AB16" s="99"/>
      <c r="AC16" s="51"/>
      <c r="AD16" s="32"/>
      <c r="AE16" s="1"/>
      <c r="AF16" s="1"/>
    </row>
    <row r="17" spans="1:32" s="17" customFormat="1" ht="30" x14ac:dyDescent="0.25">
      <c r="A17" s="29"/>
      <c r="B17" s="29"/>
      <c r="C17" s="29"/>
      <c r="D17" s="29"/>
      <c r="E17" s="29"/>
      <c r="F17" s="29"/>
      <c r="G17" s="29"/>
      <c r="H17" s="28"/>
      <c r="I17" s="29"/>
      <c r="J17" s="29"/>
      <c r="K17" s="29"/>
      <c r="L17" s="29"/>
      <c r="M17" s="29"/>
      <c r="N17" s="29"/>
      <c r="O17" s="29"/>
      <c r="P17" s="29"/>
      <c r="Q17" s="29"/>
      <c r="R17" s="14" t="s">
        <v>275</v>
      </c>
      <c r="S17" s="12" t="s">
        <v>49</v>
      </c>
      <c r="T17" s="8">
        <f t="shared" ref="T17:Y17" si="1">T194</f>
        <v>6722.4</v>
      </c>
      <c r="U17" s="8">
        <f t="shared" si="1"/>
        <v>5804.6</v>
      </c>
      <c r="V17" s="8">
        <f t="shared" si="1"/>
        <v>5804.6</v>
      </c>
      <c r="W17" s="8">
        <f t="shared" si="1"/>
        <v>5804.6</v>
      </c>
      <c r="X17" s="8">
        <f t="shared" si="1"/>
        <v>5804.6</v>
      </c>
      <c r="Y17" s="8">
        <f t="shared" si="1"/>
        <v>5804.6</v>
      </c>
      <c r="Z17" s="5">
        <f>Y17</f>
        <v>5804.6</v>
      </c>
      <c r="AA17" s="12">
        <v>2020</v>
      </c>
      <c r="AB17" s="99"/>
      <c r="AC17" s="51"/>
      <c r="AD17" s="32"/>
      <c r="AE17" s="1"/>
      <c r="AF17" s="1"/>
    </row>
    <row r="18" spans="1:32" s="17" customFormat="1" ht="60" x14ac:dyDescent="0.25">
      <c r="A18" s="29"/>
      <c r="B18" s="29"/>
      <c r="C18" s="29"/>
      <c r="D18" s="29"/>
      <c r="E18" s="29"/>
      <c r="F18" s="29"/>
      <c r="G18" s="29"/>
      <c r="H18" s="28"/>
      <c r="I18" s="29"/>
      <c r="J18" s="29"/>
      <c r="K18" s="29"/>
      <c r="L18" s="29"/>
      <c r="M18" s="29"/>
      <c r="N18" s="29"/>
      <c r="O18" s="29"/>
      <c r="P18" s="29"/>
      <c r="Q18" s="29"/>
      <c r="R18" s="14" t="s">
        <v>276</v>
      </c>
      <c r="S18" s="12" t="s">
        <v>44</v>
      </c>
      <c r="T18" s="16">
        <f t="shared" ref="T18:Y18" si="2">T201</f>
        <v>2000</v>
      </c>
      <c r="U18" s="16">
        <f t="shared" si="2"/>
        <v>2862</v>
      </c>
      <c r="V18" s="16">
        <f t="shared" si="2"/>
        <v>2310</v>
      </c>
      <c r="W18" s="16">
        <f t="shared" si="2"/>
        <v>1460</v>
      </c>
      <c r="X18" s="16">
        <f t="shared" si="2"/>
        <v>1500</v>
      </c>
      <c r="Y18" s="16">
        <f t="shared" si="2"/>
        <v>2000</v>
      </c>
      <c r="Z18" s="6">
        <f>T18+U18+V18+W18+X18+Y18</f>
        <v>12132</v>
      </c>
      <c r="AA18" s="12">
        <v>2020</v>
      </c>
      <c r="AB18" s="99"/>
      <c r="AC18" s="51"/>
      <c r="AD18" s="32"/>
      <c r="AE18" s="1"/>
      <c r="AF18" s="1"/>
    </row>
    <row r="19" spans="1:32" s="17" customFormat="1" ht="60" x14ac:dyDescent="0.25">
      <c r="A19" s="29"/>
      <c r="B19" s="29"/>
      <c r="C19" s="29"/>
      <c r="D19" s="29"/>
      <c r="E19" s="29"/>
      <c r="F19" s="29"/>
      <c r="G19" s="29"/>
      <c r="H19" s="28"/>
      <c r="I19" s="29"/>
      <c r="J19" s="29"/>
      <c r="K19" s="29"/>
      <c r="L19" s="29"/>
      <c r="M19" s="29"/>
      <c r="N19" s="29"/>
      <c r="O19" s="29"/>
      <c r="P19" s="29"/>
      <c r="Q19" s="29"/>
      <c r="R19" s="14" t="s">
        <v>151</v>
      </c>
      <c r="S19" s="12" t="s">
        <v>49</v>
      </c>
      <c r="T19" s="8">
        <f>T244</f>
        <v>58.2</v>
      </c>
      <c r="U19" s="8">
        <f>U244</f>
        <v>27.765300000000003</v>
      </c>
      <c r="V19" s="8">
        <f>V244</f>
        <v>120.33999999999999</v>
      </c>
      <c r="W19" s="8"/>
      <c r="X19" s="8"/>
      <c r="Y19" s="8"/>
      <c r="Z19" s="5">
        <f>T19+U19+V19+W19+X19+Y19</f>
        <v>206.30529999999999</v>
      </c>
      <c r="AA19" s="12">
        <v>2017</v>
      </c>
      <c r="AB19" s="99"/>
      <c r="AC19" s="51"/>
      <c r="AD19" s="32"/>
      <c r="AE19" s="1"/>
      <c r="AF19" s="1"/>
    </row>
    <row r="20" spans="1:32" s="17" customFormat="1" ht="30" x14ac:dyDescent="0.25">
      <c r="A20" s="29"/>
      <c r="B20" s="29"/>
      <c r="C20" s="29"/>
      <c r="D20" s="29"/>
      <c r="E20" s="29"/>
      <c r="F20" s="29"/>
      <c r="G20" s="29"/>
      <c r="H20" s="28"/>
      <c r="I20" s="29"/>
      <c r="J20" s="29"/>
      <c r="K20" s="29"/>
      <c r="L20" s="29"/>
      <c r="M20" s="29"/>
      <c r="N20" s="29"/>
      <c r="O20" s="29"/>
      <c r="P20" s="29"/>
      <c r="Q20" s="29"/>
      <c r="R20" s="14" t="s">
        <v>277</v>
      </c>
      <c r="S20" s="12" t="s">
        <v>50</v>
      </c>
      <c r="T20" s="8">
        <f t="shared" ref="T20:Y20" si="3">T359</f>
        <v>32718</v>
      </c>
      <c r="U20" s="8">
        <f t="shared" si="3"/>
        <v>19505</v>
      </c>
      <c r="V20" s="8">
        <f t="shared" si="3"/>
        <v>21910.6</v>
      </c>
      <c r="W20" s="8">
        <f t="shared" si="3"/>
        <v>21885.1</v>
      </c>
      <c r="X20" s="8">
        <f t="shared" si="3"/>
        <v>17100</v>
      </c>
      <c r="Y20" s="8">
        <f t="shared" si="3"/>
        <v>3427.5</v>
      </c>
      <c r="Z20" s="5">
        <f>T20+U20+V20+W20+X20+Y20</f>
        <v>116546.20000000001</v>
      </c>
      <c r="AA20" s="12">
        <v>2020</v>
      </c>
      <c r="AB20" s="99"/>
      <c r="AC20" s="51"/>
      <c r="AD20" s="32"/>
      <c r="AE20" s="1"/>
      <c r="AF20" s="1"/>
    </row>
    <row r="21" spans="1:32" s="17" customFormat="1" ht="59.25" x14ac:dyDescent="0.25">
      <c r="A21" s="29"/>
      <c r="B21" s="29"/>
      <c r="C21" s="29"/>
      <c r="D21" s="29"/>
      <c r="E21" s="29"/>
      <c r="F21" s="29"/>
      <c r="G21" s="29"/>
      <c r="H21" s="28"/>
      <c r="I21" s="29"/>
      <c r="J21" s="29"/>
      <c r="K21" s="29"/>
      <c r="L21" s="29"/>
      <c r="M21" s="29"/>
      <c r="N21" s="29"/>
      <c r="O21" s="29"/>
      <c r="P21" s="29"/>
      <c r="Q21" s="29"/>
      <c r="R21" s="14" t="s">
        <v>150</v>
      </c>
      <c r="S21" s="12" t="s">
        <v>4</v>
      </c>
      <c r="T21" s="8"/>
      <c r="U21" s="8"/>
      <c r="V21" s="8"/>
      <c r="W21" s="8"/>
      <c r="X21" s="8"/>
      <c r="Y21" s="8">
        <v>57</v>
      </c>
      <c r="Z21" s="5">
        <f>Y21</f>
        <v>57</v>
      </c>
      <c r="AA21" s="12">
        <v>2020</v>
      </c>
      <c r="AB21" s="99"/>
      <c r="AC21" s="51"/>
      <c r="AD21" s="32"/>
      <c r="AE21" s="1"/>
      <c r="AF21" s="1"/>
    </row>
    <row r="22" spans="1:32" ht="28.5" x14ac:dyDescent="0.25">
      <c r="A22" s="100"/>
      <c r="B22" s="100"/>
      <c r="C22" s="100"/>
      <c r="D22" s="100" t="s">
        <v>17</v>
      </c>
      <c r="E22" s="100" t="s">
        <v>27</v>
      </c>
      <c r="F22" s="100" t="s">
        <v>17</v>
      </c>
      <c r="G22" s="100" t="s">
        <v>26</v>
      </c>
      <c r="H22" s="100" t="s">
        <v>17</v>
      </c>
      <c r="I22" s="100" t="s">
        <v>25</v>
      </c>
      <c r="J22" s="100" t="s">
        <v>18</v>
      </c>
      <c r="K22" s="100" t="s">
        <v>17</v>
      </c>
      <c r="L22" s="100" t="s">
        <v>17</v>
      </c>
      <c r="M22" s="100" t="s">
        <v>17</v>
      </c>
      <c r="N22" s="100" t="s">
        <v>17</v>
      </c>
      <c r="O22" s="100" t="s">
        <v>17</v>
      </c>
      <c r="P22" s="100" t="s">
        <v>17</v>
      </c>
      <c r="Q22" s="100" t="s">
        <v>17</v>
      </c>
      <c r="R22" s="101" t="s">
        <v>278</v>
      </c>
      <c r="S22" s="7" t="s">
        <v>48</v>
      </c>
      <c r="T22" s="3">
        <f t="shared" ref="T22:Z22" si="4">T23+T118+T193+T243</f>
        <v>995047.89999999979</v>
      </c>
      <c r="U22" s="3">
        <f t="shared" si="4"/>
        <v>885042.6</v>
      </c>
      <c r="V22" s="3">
        <f t="shared" si="4"/>
        <v>1548927.5999999999</v>
      </c>
      <c r="W22" s="3">
        <f t="shared" si="4"/>
        <v>1217068.7</v>
      </c>
      <c r="X22" s="3">
        <f t="shared" si="4"/>
        <v>1610677.7</v>
      </c>
      <c r="Y22" s="3">
        <f t="shared" si="4"/>
        <v>2663801.6999999997</v>
      </c>
      <c r="Z22" s="3">
        <f t="shared" si="4"/>
        <v>8920566.2000000011</v>
      </c>
      <c r="AA22" s="7">
        <v>2020</v>
      </c>
    </row>
    <row r="23" spans="1:32" s="37" customFormat="1" ht="42.75" x14ac:dyDescent="0.25">
      <c r="A23" s="85"/>
      <c r="B23" s="85"/>
      <c r="C23" s="85"/>
      <c r="D23" s="85" t="s">
        <v>17</v>
      </c>
      <c r="E23" s="85" t="s">
        <v>27</v>
      </c>
      <c r="F23" s="85" t="s">
        <v>17</v>
      </c>
      <c r="G23" s="85" t="s">
        <v>26</v>
      </c>
      <c r="H23" s="85" t="s">
        <v>17</v>
      </c>
      <c r="I23" s="85" t="s">
        <v>25</v>
      </c>
      <c r="J23" s="85" t="s">
        <v>18</v>
      </c>
      <c r="K23" s="85" t="s">
        <v>17</v>
      </c>
      <c r="L23" s="85" t="s">
        <v>18</v>
      </c>
      <c r="M23" s="85" t="s">
        <v>17</v>
      </c>
      <c r="N23" s="85" t="s">
        <v>17</v>
      </c>
      <c r="O23" s="85" t="s">
        <v>17</v>
      </c>
      <c r="P23" s="85" t="s">
        <v>17</v>
      </c>
      <c r="Q23" s="85" t="s">
        <v>17</v>
      </c>
      <c r="R23" s="86" t="s">
        <v>32</v>
      </c>
      <c r="S23" s="21" t="s">
        <v>48</v>
      </c>
      <c r="T23" s="13">
        <f>T27+T34+T37+T45+T48+T51+T53+T55+T58+T63+T68</f>
        <v>87304.3</v>
      </c>
      <c r="U23" s="13">
        <f>U27+U34+U37+U45+U48+U51+U53+U55+U58+U63</f>
        <v>18427.8</v>
      </c>
      <c r="V23" s="13">
        <f>V27+V34+V36+V45+V48+V51+V53+V55+V58+V63+V68+V70+V79+V88+V95+V98+V103+V108+V112+V114+V116</f>
        <v>166828.19999999998</v>
      </c>
      <c r="W23" s="13">
        <f>W27+W34+W36+W45+W48+W51+W53+W55+W58+W63+W68+W70+W79+W88+W95+W98+W103+W108+W112+W114+W116</f>
        <v>436133.6</v>
      </c>
      <c r="X23" s="13">
        <f>X27+X34+X36+X45+X48+X51+X53+X55+X58+X63+X68+X70+X79+X88+X95+X98+X103+X108+X112+X114+X116</f>
        <v>101578.8</v>
      </c>
      <c r="Y23" s="13">
        <f>Y27+Y34+Y36+Y45+Y48+Y51+Y53+Y55+Y58+Y63+Y68+Y70+Y79+Y88+Y95+Y98+Y103+Y108+Y112+Y114+Y116</f>
        <v>312683.5</v>
      </c>
      <c r="Z23" s="13">
        <f>Z27++Z34+Z36+Z45+Z48+Z51+Z53+Z55+Z58+Z63+Z68+Z70+Z79+Z88+Z95+Z98+Z103+Z108+Z112+Z114+Z116</f>
        <v>1122956.2</v>
      </c>
      <c r="AA23" s="21">
        <v>2020</v>
      </c>
      <c r="AB23" s="102"/>
      <c r="AC23" s="53"/>
      <c r="AD23" s="30"/>
      <c r="AE23" s="31"/>
      <c r="AF23" s="31"/>
    </row>
    <row r="24" spans="1:32" s="2" customFormat="1" ht="29.25" x14ac:dyDescent="0.25">
      <c r="A24" s="28"/>
      <c r="B24" s="28"/>
      <c r="C24" s="28"/>
      <c r="D24" s="28"/>
      <c r="E24" s="28"/>
      <c r="F24" s="28"/>
      <c r="G24" s="28"/>
      <c r="H24" s="28"/>
      <c r="I24" s="29"/>
      <c r="J24" s="28"/>
      <c r="K24" s="28"/>
      <c r="L24" s="28"/>
      <c r="M24" s="28"/>
      <c r="N24" s="28"/>
      <c r="O24" s="28"/>
      <c r="P24" s="28"/>
      <c r="Q24" s="28"/>
      <c r="R24" s="27" t="s">
        <v>116</v>
      </c>
      <c r="S24" s="12" t="s">
        <v>5</v>
      </c>
      <c r="T24" s="8"/>
      <c r="U24" s="8">
        <f>U56</f>
        <v>0.6</v>
      </c>
      <c r="V24" s="8"/>
      <c r="W24" s="8">
        <f>W78</f>
        <v>0.5</v>
      </c>
      <c r="X24" s="8"/>
      <c r="Y24" s="8">
        <f>Y56+Y87+Y94</f>
        <v>0.89999999999999991</v>
      </c>
      <c r="Z24" s="5">
        <f t="shared" ref="Z24:Z30" si="5">T24+U24+V24+W24+X24+Y24</f>
        <v>2</v>
      </c>
      <c r="AA24" s="12">
        <v>2020</v>
      </c>
      <c r="AB24" s="102"/>
      <c r="AC24" s="53"/>
      <c r="AD24" s="30"/>
      <c r="AE24" s="31"/>
      <c r="AF24" s="31"/>
    </row>
    <row r="25" spans="1:32" s="2" customFormat="1" ht="30" x14ac:dyDescent="0.25">
      <c r="A25" s="28"/>
      <c r="B25" s="28"/>
      <c r="C25" s="28"/>
      <c r="D25" s="28"/>
      <c r="E25" s="28"/>
      <c r="F25" s="28"/>
      <c r="G25" s="28"/>
      <c r="H25" s="28"/>
      <c r="I25" s="29"/>
      <c r="J25" s="28"/>
      <c r="K25" s="28"/>
      <c r="L25" s="28"/>
      <c r="M25" s="28"/>
      <c r="N25" s="28"/>
      <c r="O25" s="28"/>
      <c r="P25" s="28"/>
      <c r="Q25" s="28"/>
      <c r="R25" s="27" t="s">
        <v>61</v>
      </c>
      <c r="S25" s="12" t="s">
        <v>49</v>
      </c>
      <c r="T25" s="8"/>
      <c r="U25" s="8">
        <f>U42+U57</f>
        <v>18.7</v>
      </c>
      <c r="V25" s="8"/>
      <c r="W25" s="8"/>
      <c r="X25" s="8"/>
      <c r="Y25" s="8"/>
      <c r="Z25" s="5">
        <f t="shared" si="5"/>
        <v>18.7</v>
      </c>
      <c r="AA25" s="12">
        <v>2016</v>
      </c>
      <c r="AB25" s="102"/>
      <c r="AC25" s="53"/>
      <c r="AD25" s="30"/>
      <c r="AE25" s="31"/>
      <c r="AF25" s="31"/>
    </row>
    <row r="26" spans="1:32" s="2" customFormat="1" ht="44.25" x14ac:dyDescent="0.25">
      <c r="A26" s="28"/>
      <c r="B26" s="28"/>
      <c r="C26" s="28"/>
      <c r="D26" s="28"/>
      <c r="E26" s="28"/>
      <c r="F26" s="28"/>
      <c r="G26" s="28"/>
      <c r="H26" s="28"/>
      <c r="I26" s="29"/>
      <c r="J26" s="28"/>
      <c r="K26" s="28"/>
      <c r="L26" s="28"/>
      <c r="M26" s="28"/>
      <c r="N26" s="28"/>
      <c r="O26" s="28"/>
      <c r="P26" s="28"/>
      <c r="Q26" s="28"/>
      <c r="R26" s="27" t="s">
        <v>117</v>
      </c>
      <c r="S26" s="12" t="s">
        <v>5</v>
      </c>
      <c r="T26" s="8">
        <f>T47+T52</f>
        <v>1.2</v>
      </c>
      <c r="U26" s="8">
        <f>U50</f>
        <v>0.7</v>
      </c>
      <c r="V26" s="8"/>
      <c r="W26" s="8"/>
      <c r="X26" s="8"/>
      <c r="Y26" s="8"/>
      <c r="Z26" s="5">
        <f t="shared" si="5"/>
        <v>1.9</v>
      </c>
      <c r="AA26" s="12">
        <v>2016</v>
      </c>
      <c r="AB26" s="102"/>
      <c r="AC26" s="53"/>
      <c r="AD26" s="30"/>
      <c r="AE26" s="31"/>
      <c r="AF26" s="31"/>
    </row>
    <row r="27" spans="1:32" s="2" customFormat="1" ht="41.45" customHeight="1" x14ac:dyDescent="0.25">
      <c r="A27" s="40"/>
      <c r="B27" s="40"/>
      <c r="C27" s="40"/>
      <c r="D27" s="40" t="s">
        <v>17</v>
      </c>
      <c r="E27" s="40" t="s">
        <v>27</v>
      </c>
      <c r="F27" s="40" t="s">
        <v>17</v>
      </c>
      <c r="G27" s="40" t="s">
        <v>26</v>
      </c>
      <c r="H27" s="40" t="s">
        <v>17</v>
      </c>
      <c r="I27" s="40" t="s">
        <v>25</v>
      </c>
      <c r="J27" s="40" t="s">
        <v>18</v>
      </c>
      <c r="K27" s="40" t="s">
        <v>17</v>
      </c>
      <c r="L27" s="40" t="s">
        <v>18</v>
      </c>
      <c r="M27" s="40" t="s">
        <v>17</v>
      </c>
      <c r="N27" s="40" t="s">
        <v>17</v>
      </c>
      <c r="O27" s="40" t="s">
        <v>17</v>
      </c>
      <c r="P27" s="40" t="s">
        <v>17</v>
      </c>
      <c r="Q27" s="40" t="s">
        <v>17</v>
      </c>
      <c r="R27" s="113" t="s">
        <v>41</v>
      </c>
      <c r="S27" s="110" t="s">
        <v>48</v>
      </c>
      <c r="T27" s="44">
        <f>T28+T29</f>
        <v>30000</v>
      </c>
      <c r="U27" s="44">
        <f>U28+U29</f>
        <v>734.9</v>
      </c>
      <c r="V27" s="44">
        <f>V28+V29</f>
        <v>2948.4</v>
      </c>
      <c r="W27" s="44">
        <f>W28+W29+W30</f>
        <v>270000</v>
      </c>
      <c r="X27" s="44">
        <f>X28</f>
        <v>2991</v>
      </c>
      <c r="Y27" s="44"/>
      <c r="Z27" s="44">
        <f t="shared" si="5"/>
        <v>306674.3</v>
      </c>
      <c r="AA27" s="42">
        <v>2019</v>
      </c>
      <c r="AB27" s="102"/>
      <c r="AC27" s="53"/>
      <c r="AD27" s="30"/>
      <c r="AE27" s="31"/>
      <c r="AF27" s="31"/>
    </row>
    <row r="28" spans="1:32" s="2" customFormat="1" ht="41.45" customHeight="1" x14ac:dyDescent="0.25">
      <c r="A28" s="40" t="s">
        <v>17</v>
      </c>
      <c r="B28" s="40" t="s">
        <v>17</v>
      </c>
      <c r="C28" s="40" t="s">
        <v>33</v>
      </c>
      <c r="D28" s="40" t="s">
        <v>17</v>
      </c>
      <c r="E28" s="40" t="s">
        <v>27</v>
      </c>
      <c r="F28" s="40" t="s">
        <v>17</v>
      </c>
      <c r="G28" s="40" t="s">
        <v>26</v>
      </c>
      <c r="H28" s="40" t="s">
        <v>17</v>
      </c>
      <c r="I28" s="40" t="s">
        <v>25</v>
      </c>
      <c r="J28" s="40" t="s">
        <v>18</v>
      </c>
      <c r="K28" s="40" t="s">
        <v>17</v>
      </c>
      <c r="L28" s="40" t="s">
        <v>18</v>
      </c>
      <c r="M28" s="40" t="s">
        <v>17</v>
      </c>
      <c r="N28" s="40" t="s">
        <v>17</v>
      </c>
      <c r="O28" s="40" t="s">
        <v>17</v>
      </c>
      <c r="P28" s="40" t="s">
        <v>17</v>
      </c>
      <c r="Q28" s="40" t="s">
        <v>18</v>
      </c>
      <c r="R28" s="114"/>
      <c r="S28" s="111"/>
      <c r="T28" s="43">
        <f>130000-100000</f>
        <v>30000</v>
      </c>
      <c r="U28" s="43">
        <f>1000-262.1-3</f>
        <v>734.9</v>
      </c>
      <c r="V28" s="43">
        <f>450+2940-441.6</f>
        <v>2948.4</v>
      </c>
      <c r="W28" s="43"/>
      <c r="X28" s="43">
        <v>2991</v>
      </c>
      <c r="Y28" s="43"/>
      <c r="Z28" s="44">
        <f t="shared" si="5"/>
        <v>36674.300000000003</v>
      </c>
      <c r="AA28" s="42">
        <v>2019</v>
      </c>
      <c r="AB28" s="99"/>
      <c r="AC28" s="53"/>
      <c r="AD28" s="30"/>
      <c r="AE28" s="31"/>
      <c r="AF28" s="31"/>
    </row>
    <row r="29" spans="1:32" s="2" customFormat="1" ht="41.45" hidden="1" customHeight="1" x14ac:dyDescent="0.25">
      <c r="A29" s="40" t="s">
        <v>17</v>
      </c>
      <c r="B29" s="40" t="s">
        <v>18</v>
      </c>
      <c r="C29" s="40" t="s">
        <v>19</v>
      </c>
      <c r="D29" s="40" t="s">
        <v>17</v>
      </c>
      <c r="E29" s="40" t="s">
        <v>27</v>
      </c>
      <c r="F29" s="40" t="s">
        <v>17</v>
      </c>
      <c r="G29" s="40" t="s">
        <v>26</v>
      </c>
      <c r="H29" s="40" t="s">
        <v>17</v>
      </c>
      <c r="I29" s="40" t="s">
        <v>25</v>
      </c>
      <c r="J29" s="40" t="s">
        <v>18</v>
      </c>
      <c r="K29" s="40" t="s">
        <v>17</v>
      </c>
      <c r="L29" s="40" t="s">
        <v>18</v>
      </c>
      <c r="M29" s="40" t="s">
        <v>73</v>
      </c>
      <c r="N29" s="40" t="s">
        <v>17</v>
      </c>
      <c r="O29" s="40" t="s">
        <v>25</v>
      </c>
      <c r="P29" s="40" t="s">
        <v>24</v>
      </c>
      <c r="Q29" s="40" t="s">
        <v>18</v>
      </c>
      <c r="R29" s="114"/>
      <c r="S29" s="111"/>
      <c r="T29" s="43"/>
      <c r="U29" s="43"/>
      <c r="V29" s="43"/>
      <c r="W29" s="43"/>
      <c r="X29" s="43"/>
      <c r="Y29" s="43"/>
      <c r="Z29" s="44">
        <f t="shared" si="5"/>
        <v>0</v>
      </c>
      <c r="AA29" s="42">
        <v>2020</v>
      </c>
      <c r="AB29" s="99"/>
      <c r="AC29" s="51"/>
      <c r="AD29" s="30"/>
      <c r="AE29" s="31"/>
      <c r="AF29" s="31"/>
    </row>
    <row r="30" spans="1:32" s="2" customFormat="1" ht="41.45" customHeight="1" x14ac:dyDescent="0.25">
      <c r="A30" s="40" t="s">
        <v>17</v>
      </c>
      <c r="B30" s="40" t="s">
        <v>18</v>
      </c>
      <c r="C30" s="40" t="s">
        <v>19</v>
      </c>
      <c r="D30" s="40" t="s">
        <v>17</v>
      </c>
      <c r="E30" s="40" t="s">
        <v>27</v>
      </c>
      <c r="F30" s="40" t="s">
        <v>17</v>
      </c>
      <c r="G30" s="40" t="s">
        <v>26</v>
      </c>
      <c r="H30" s="40" t="s">
        <v>17</v>
      </c>
      <c r="I30" s="40" t="s">
        <v>25</v>
      </c>
      <c r="J30" s="40" t="s">
        <v>18</v>
      </c>
      <c r="K30" s="40" t="s">
        <v>17</v>
      </c>
      <c r="L30" s="40" t="s">
        <v>18</v>
      </c>
      <c r="M30" s="40" t="s">
        <v>18</v>
      </c>
      <c r="N30" s="40" t="s">
        <v>17</v>
      </c>
      <c r="O30" s="40" t="s">
        <v>25</v>
      </c>
      <c r="P30" s="40" t="s">
        <v>24</v>
      </c>
      <c r="Q30" s="40" t="s">
        <v>18</v>
      </c>
      <c r="R30" s="115"/>
      <c r="S30" s="112"/>
      <c r="T30" s="43"/>
      <c r="U30" s="43"/>
      <c r="V30" s="43"/>
      <c r="W30" s="43">
        <v>270000</v>
      </c>
      <c r="X30" s="43"/>
      <c r="Y30" s="43"/>
      <c r="Z30" s="44">
        <f t="shared" si="5"/>
        <v>270000</v>
      </c>
      <c r="AA30" s="42">
        <v>2019</v>
      </c>
      <c r="AB30" s="99"/>
      <c r="AC30" s="51"/>
      <c r="AD30" s="30"/>
      <c r="AE30" s="31"/>
      <c r="AF30" s="31"/>
    </row>
    <row r="31" spans="1:32" s="31" customFormat="1" ht="44.25" x14ac:dyDescent="0.25">
      <c r="A31" s="28"/>
      <c r="B31" s="28"/>
      <c r="C31" s="28"/>
      <c r="D31" s="28"/>
      <c r="E31" s="28"/>
      <c r="F31" s="28"/>
      <c r="G31" s="28"/>
      <c r="H31" s="28"/>
      <c r="I31" s="29"/>
      <c r="J31" s="28"/>
      <c r="K31" s="28"/>
      <c r="L31" s="28"/>
      <c r="M31" s="28"/>
      <c r="N31" s="28"/>
      <c r="O31" s="28"/>
      <c r="P31" s="28"/>
      <c r="Q31" s="28"/>
      <c r="R31" s="27" t="s">
        <v>86</v>
      </c>
      <c r="S31" s="12" t="s">
        <v>39</v>
      </c>
      <c r="T31" s="8"/>
      <c r="U31" s="16">
        <v>1</v>
      </c>
      <c r="V31" s="16"/>
      <c r="W31" s="5"/>
      <c r="X31" s="5"/>
      <c r="Y31" s="5"/>
      <c r="Z31" s="6">
        <f>SUM(T31:Y31)</f>
        <v>1</v>
      </c>
      <c r="AA31" s="12">
        <v>2016</v>
      </c>
      <c r="AB31" s="99"/>
      <c r="AC31" s="53"/>
      <c r="AD31" s="30"/>
    </row>
    <row r="32" spans="1:32" s="31" customFormat="1" ht="29.25" x14ac:dyDescent="0.25">
      <c r="A32" s="28"/>
      <c r="B32" s="28"/>
      <c r="C32" s="28"/>
      <c r="D32" s="28"/>
      <c r="E32" s="28"/>
      <c r="F32" s="28"/>
      <c r="G32" s="28"/>
      <c r="H32" s="28"/>
      <c r="I32" s="29"/>
      <c r="J32" s="28"/>
      <c r="K32" s="28"/>
      <c r="L32" s="28"/>
      <c r="M32" s="28"/>
      <c r="N32" s="28"/>
      <c r="O32" s="28"/>
      <c r="P32" s="28"/>
      <c r="Q32" s="28"/>
      <c r="R32" s="27" t="s">
        <v>87</v>
      </c>
      <c r="S32" s="12" t="s">
        <v>43</v>
      </c>
      <c r="T32" s="8"/>
      <c r="U32" s="16"/>
      <c r="V32" s="16">
        <v>1</v>
      </c>
      <c r="W32" s="5"/>
      <c r="X32" s="5"/>
      <c r="Y32" s="5"/>
      <c r="Z32" s="6">
        <f>SUM(T32:Y32)</f>
        <v>1</v>
      </c>
      <c r="AA32" s="12">
        <v>2017</v>
      </c>
      <c r="AB32" s="99"/>
      <c r="AC32" s="53"/>
      <c r="AD32" s="30"/>
    </row>
    <row r="33" spans="1:32" s="31" customFormat="1" ht="30" x14ac:dyDescent="0.25">
      <c r="A33" s="28"/>
      <c r="B33" s="28"/>
      <c r="C33" s="28"/>
      <c r="D33" s="28"/>
      <c r="E33" s="28"/>
      <c r="F33" s="28"/>
      <c r="G33" s="28"/>
      <c r="H33" s="28"/>
      <c r="I33" s="29"/>
      <c r="J33" s="28"/>
      <c r="K33" s="28"/>
      <c r="L33" s="28"/>
      <c r="M33" s="28"/>
      <c r="N33" s="28"/>
      <c r="O33" s="28"/>
      <c r="P33" s="28"/>
      <c r="Q33" s="28"/>
      <c r="R33" s="27" t="s">
        <v>107</v>
      </c>
      <c r="S33" s="12" t="s">
        <v>39</v>
      </c>
      <c r="T33" s="8"/>
      <c r="U33" s="16"/>
      <c r="V33" s="16"/>
      <c r="W33" s="16">
        <v>1</v>
      </c>
      <c r="X33" s="16">
        <v>1</v>
      </c>
      <c r="Y33" s="5"/>
      <c r="Z33" s="6">
        <v>1</v>
      </c>
      <c r="AA33" s="12">
        <v>2019</v>
      </c>
      <c r="AB33" s="99"/>
      <c r="AC33" s="53"/>
      <c r="AD33" s="30"/>
    </row>
    <row r="34" spans="1:32" s="2" customFormat="1" ht="44.25" x14ac:dyDescent="0.25">
      <c r="A34" s="40" t="s">
        <v>17</v>
      </c>
      <c r="B34" s="40" t="s">
        <v>17</v>
      </c>
      <c r="C34" s="40" t="s">
        <v>33</v>
      </c>
      <c r="D34" s="40" t="s">
        <v>17</v>
      </c>
      <c r="E34" s="40" t="s">
        <v>27</v>
      </c>
      <c r="F34" s="40" t="s">
        <v>17</v>
      </c>
      <c r="G34" s="40" t="s">
        <v>26</v>
      </c>
      <c r="H34" s="40" t="s">
        <v>17</v>
      </c>
      <c r="I34" s="40" t="s">
        <v>25</v>
      </c>
      <c r="J34" s="40" t="s">
        <v>18</v>
      </c>
      <c r="K34" s="40" t="s">
        <v>17</v>
      </c>
      <c r="L34" s="40" t="s">
        <v>18</v>
      </c>
      <c r="M34" s="40" t="s">
        <v>17</v>
      </c>
      <c r="N34" s="40" t="s">
        <v>19</v>
      </c>
      <c r="O34" s="40"/>
      <c r="P34" s="40"/>
      <c r="Q34" s="40"/>
      <c r="R34" s="41" t="s">
        <v>63</v>
      </c>
      <c r="S34" s="42" t="s">
        <v>48</v>
      </c>
      <c r="T34" s="43">
        <v>900</v>
      </c>
      <c r="U34" s="44"/>
      <c r="V34" s="44"/>
      <c r="W34" s="44"/>
      <c r="X34" s="44"/>
      <c r="Y34" s="44"/>
      <c r="Z34" s="44">
        <f>T34+U34+V34+W34+X34+Y34</f>
        <v>900</v>
      </c>
      <c r="AA34" s="42">
        <v>2015</v>
      </c>
      <c r="AB34" s="102"/>
      <c r="AC34" s="53"/>
      <c r="AD34" s="30"/>
      <c r="AE34" s="31"/>
      <c r="AF34" s="31"/>
    </row>
    <row r="35" spans="1:32" s="31" customFormat="1" ht="29.25" x14ac:dyDescent="0.25">
      <c r="A35" s="29"/>
      <c r="B35" s="29"/>
      <c r="C35" s="29"/>
      <c r="D35" s="29"/>
      <c r="E35" s="28"/>
      <c r="F35" s="28"/>
      <c r="G35" s="28"/>
      <c r="H35" s="28"/>
      <c r="I35" s="29"/>
      <c r="J35" s="28"/>
      <c r="K35" s="28"/>
      <c r="L35" s="28"/>
      <c r="M35" s="28"/>
      <c r="N35" s="28"/>
      <c r="O35" s="28"/>
      <c r="P35" s="28"/>
      <c r="Q35" s="28"/>
      <c r="R35" s="27" t="s">
        <v>56</v>
      </c>
      <c r="S35" s="12" t="s">
        <v>43</v>
      </c>
      <c r="T35" s="16">
        <v>1</v>
      </c>
      <c r="U35" s="16"/>
      <c r="V35" s="16"/>
      <c r="W35" s="16"/>
      <c r="X35" s="16"/>
      <c r="Y35" s="16"/>
      <c r="Z35" s="6">
        <f>T35</f>
        <v>1</v>
      </c>
      <c r="AA35" s="12">
        <v>2015</v>
      </c>
      <c r="AB35" s="102"/>
      <c r="AC35" s="53"/>
      <c r="AD35" s="30"/>
    </row>
    <row r="36" spans="1:32" s="31" customFormat="1" ht="41.45" customHeight="1" x14ac:dyDescent="0.25">
      <c r="A36" s="40"/>
      <c r="B36" s="40"/>
      <c r="C36" s="40"/>
      <c r="D36" s="40" t="s">
        <v>17</v>
      </c>
      <c r="E36" s="40" t="s">
        <v>27</v>
      </c>
      <c r="F36" s="40" t="s">
        <v>17</v>
      </c>
      <c r="G36" s="40" t="s">
        <v>26</v>
      </c>
      <c r="H36" s="40" t="s">
        <v>17</v>
      </c>
      <c r="I36" s="40" t="s">
        <v>25</v>
      </c>
      <c r="J36" s="40" t="s">
        <v>18</v>
      </c>
      <c r="K36" s="40" t="s">
        <v>17</v>
      </c>
      <c r="L36" s="40" t="s">
        <v>18</v>
      </c>
      <c r="M36" s="40" t="s">
        <v>17</v>
      </c>
      <c r="N36" s="40" t="s">
        <v>17</v>
      </c>
      <c r="O36" s="40" t="s">
        <v>17</v>
      </c>
      <c r="P36" s="40" t="s">
        <v>17</v>
      </c>
      <c r="Q36" s="40" t="s">
        <v>17</v>
      </c>
      <c r="R36" s="113" t="s">
        <v>118</v>
      </c>
      <c r="S36" s="110" t="s">
        <v>48</v>
      </c>
      <c r="T36" s="44">
        <f>T37</f>
        <v>20000</v>
      </c>
      <c r="U36" s="44">
        <f>U37</f>
        <v>989</v>
      </c>
      <c r="V36" s="44">
        <f>V37+V38</f>
        <v>78681.899999999994</v>
      </c>
      <c r="W36" s="44"/>
      <c r="X36" s="44"/>
      <c r="Y36" s="44"/>
      <c r="Z36" s="44">
        <f>T36+U36+V36+W36+X36+Y36</f>
        <v>99670.9</v>
      </c>
      <c r="AA36" s="42">
        <v>2017</v>
      </c>
      <c r="AB36" s="102"/>
      <c r="AC36" s="53"/>
      <c r="AD36" s="30"/>
    </row>
    <row r="37" spans="1:32" s="2" customFormat="1" ht="41.45" customHeight="1" x14ac:dyDescent="0.25">
      <c r="A37" s="40" t="s">
        <v>17</v>
      </c>
      <c r="B37" s="40" t="s">
        <v>17</v>
      </c>
      <c r="C37" s="40" t="s">
        <v>33</v>
      </c>
      <c r="D37" s="40" t="s">
        <v>17</v>
      </c>
      <c r="E37" s="40" t="s">
        <v>27</v>
      </c>
      <c r="F37" s="40" t="s">
        <v>17</v>
      </c>
      <c r="G37" s="40" t="s">
        <v>26</v>
      </c>
      <c r="H37" s="40" t="s">
        <v>17</v>
      </c>
      <c r="I37" s="40" t="s">
        <v>25</v>
      </c>
      <c r="J37" s="40" t="s">
        <v>18</v>
      </c>
      <c r="K37" s="40" t="s">
        <v>17</v>
      </c>
      <c r="L37" s="40" t="s">
        <v>18</v>
      </c>
      <c r="M37" s="40" t="s">
        <v>17</v>
      </c>
      <c r="N37" s="40" t="s">
        <v>17</v>
      </c>
      <c r="O37" s="40" t="s">
        <v>17</v>
      </c>
      <c r="P37" s="40" t="s">
        <v>17</v>
      </c>
      <c r="Q37" s="40" t="s">
        <v>28</v>
      </c>
      <c r="R37" s="114"/>
      <c r="S37" s="111"/>
      <c r="T37" s="43">
        <v>20000</v>
      </c>
      <c r="U37" s="43">
        <f>1000-11</f>
        <v>989</v>
      </c>
      <c r="V37" s="43">
        <v>820</v>
      </c>
      <c r="W37" s="43"/>
      <c r="X37" s="43"/>
      <c r="Y37" s="43"/>
      <c r="Z37" s="44">
        <f>T37+U37+V37+W37+X37+Y37</f>
        <v>21809</v>
      </c>
      <c r="AA37" s="42">
        <v>2017</v>
      </c>
      <c r="AB37" s="99"/>
      <c r="AC37" s="53"/>
      <c r="AD37" s="30"/>
      <c r="AE37" s="31"/>
      <c r="AF37" s="31"/>
    </row>
    <row r="38" spans="1:32" s="2" customFormat="1" ht="41.45" customHeight="1" x14ac:dyDescent="0.25">
      <c r="A38" s="40" t="s">
        <v>17</v>
      </c>
      <c r="B38" s="40" t="s">
        <v>17</v>
      </c>
      <c r="C38" s="40" t="s">
        <v>33</v>
      </c>
      <c r="D38" s="40" t="s">
        <v>17</v>
      </c>
      <c r="E38" s="40" t="s">
        <v>27</v>
      </c>
      <c r="F38" s="40" t="s">
        <v>17</v>
      </c>
      <c r="G38" s="40" t="s">
        <v>26</v>
      </c>
      <c r="H38" s="40" t="s">
        <v>17</v>
      </c>
      <c r="I38" s="40" t="s">
        <v>25</v>
      </c>
      <c r="J38" s="40" t="s">
        <v>18</v>
      </c>
      <c r="K38" s="40" t="s">
        <v>17</v>
      </c>
      <c r="L38" s="40" t="s">
        <v>18</v>
      </c>
      <c r="M38" s="40" t="s">
        <v>18</v>
      </c>
      <c r="N38" s="40" t="s">
        <v>17</v>
      </c>
      <c r="O38" s="40" t="s">
        <v>18</v>
      </c>
      <c r="P38" s="40" t="s">
        <v>28</v>
      </c>
      <c r="Q38" s="40" t="s">
        <v>82</v>
      </c>
      <c r="R38" s="115"/>
      <c r="S38" s="112"/>
      <c r="T38" s="43"/>
      <c r="U38" s="43"/>
      <c r="V38" s="43">
        <v>77861.899999999994</v>
      </c>
      <c r="W38" s="43"/>
      <c r="X38" s="43"/>
      <c r="Y38" s="44"/>
      <c r="Z38" s="44">
        <f>T38+U38+V38+W38+X38+Y38</f>
        <v>77861.899999999994</v>
      </c>
      <c r="AA38" s="42">
        <v>2017</v>
      </c>
      <c r="AB38" s="99"/>
      <c r="AC38" s="53"/>
      <c r="AD38" s="30"/>
      <c r="AE38" s="31"/>
      <c r="AF38" s="31"/>
    </row>
    <row r="39" spans="1:32" s="2" customFormat="1" ht="44.25" hidden="1" x14ac:dyDescent="0.25">
      <c r="A39" s="40" t="s">
        <v>17</v>
      </c>
      <c r="B39" s="40" t="s">
        <v>18</v>
      </c>
      <c r="C39" s="40" t="s">
        <v>19</v>
      </c>
      <c r="D39" s="40" t="s">
        <v>17</v>
      </c>
      <c r="E39" s="40" t="s">
        <v>27</v>
      </c>
      <c r="F39" s="40" t="s">
        <v>17</v>
      </c>
      <c r="G39" s="40" t="s">
        <v>26</v>
      </c>
      <c r="H39" s="40" t="s">
        <v>17</v>
      </c>
      <c r="I39" s="40" t="s">
        <v>25</v>
      </c>
      <c r="J39" s="40" t="s">
        <v>18</v>
      </c>
      <c r="K39" s="40" t="s">
        <v>17</v>
      </c>
      <c r="L39" s="40" t="s">
        <v>18</v>
      </c>
      <c r="M39" s="40" t="s">
        <v>17</v>
      </c>
      <c r="N39" s="40" t="s">
        <v>17</v>
      </c>
      <c r="O39" s="40" t="s">
        <v>17</v>
      </c>
      <c r="P39" s="40" t="s">
        <v>17</v>
      </c>
      <c r="Q39" s="40" t="s">
        <v>28</v>
      </c>
      <c r="R39" s="41" t="s">
        <v>118</v>
      </c>
      <c r="S39" s="42" t="s">
        <v>48</v>
      </c>
      <c r="T39" s="43"/>
      <c r="U39" s="43"/>
      <c r="V39" s="43"/>
      <c r="W39" s="43"/>
      <c r="X39" s="43"/>
      <c r="Y39" s="43"/>
      <c r="Z39" s="44">
        <f>T39+U39+V39+W39+X39+Y39</f>
        <v>0</v>
      </c>
      <c r="AA39" s="42">
        <v>2020</v>
      </c>
      <c r="AB39" s="99"/>
      <c r="AC39" s="53"/>
      <c r="AD39" s="30"/>
      <c r="AE39" s="31"/>
      <c r="AF39" s="31"/>
    </row>
    <row r="40" spans="1:32" s="2" customFormat="1" ht="44.25" hidden="1" x14ac:dyDescent="0.25">
      <c r="A40" s="40" t="s">
        <v>17</v>
      </c>
      <c r="B40" s="40" t="s">
        <v>18</v>
      </c>
      <c r="C40" s="40" t="s">
        <v>19</v>
      </c>
      <c r="D40" s="40" t="s">
        <v>17</v>
      </c>
      <c r="E40" s="40" t="s">
        <v>27</v>
      </c>
      <c r="F40" s="40" t="s">
        <v>17</v>
      </c>
      <c r="G40" s="40" t="s">
        <v>26</v>
      </c>
      <c r="H40" s="40" t="s">
        <v>17</v>
      </c>
      <c r="I40" s="40" t="s">
        <v>25</v>
      </c>
      <c r="J40" s="40" t="s">
        <v>18</v>
      </c>
      <c r="K40" s="40" t="s">
        <v>17</v>
      </c>
      <c r="L40" s="40" t="s">
        <v>18</v>
      </c>
      <c r="M40" s="40" t="s">
        <v>73</v>
      </c>
      <c r="N40" s="40" t="s">
        <v>17</v>
      </c>
      <c r="O40" s="40" t="s">
        <v>25</v>
      </c>
      <c r="P40" s="40" t="s">
        <v>24</v>
      </c>
      <c r="Q40" s="40" t="s">
        <v>19</v>
      </c>
      <c r="R40" s="41" t="s">
        <v>118</v>
      </c>
      <c r="S40" s="42" t="s">
        <v>48</v>
      </c>
      <c r="T40" s="43"/>
      <c r="U40" s="43"/>
      <c r="V40" s="43"/>
      <c r="W40" s="43"/>
      <c r="X40" s="43"/>
      <c r="Y40" s="43"/>
      <c r="Z40" s="44">
        <f>T40+U40+V40+W40+X40+Y40</f>
        <v>0</v>
      </c>
      <c r="AA40" s="42">
        <v>2020</v>
      </c>
      <c r="AB40" s="99"/>
      <c r="AC40" s="53"/>
      <c r="AD40" s="30"/>
      <c r="AE40" s="31"/>
      <c r="AF40" s="31"/>
    </row>
    <row r="41" spans="1:32" s="31" customFormat="1" ht="29.25" x14ac:dyDescent="0.25">
      <c r="A41" s="29"/>
      <c r="B41" s="29"/>
      <c r="C41" s="29"/>
      <c r="D41" s="29"/>
      <c r="E41" s="28"/>
      <c r="F41" s="28"/>
      <c r="G41" s="28"/>
      <c r="H41" s="28"/>
      <c r="I41" s="29"/>
      <c r="J41" s="28"/>
      <c r="K41" s="28"/>
      <c r="L41" s="28"/>
      <c r="M41" s="28"/>
      <c r="N41" s="28"/>
      <c r="O41" s="28"/>
      <c r="P41" s="28"/>
      <c r="Q41" s="28"/>
      <c r="R41" s="27" t="s">
        <v>53</v>
      </c>
      <c r="S41" s="12" t="s">
        <v>43</v>
      </c>
      <c r="T41" s="16">
        <v>1</v>
      </c>
      <c r="U41" s="16"/>
      <c r="V41" s="16"/>
      <c r="W41" s="16"/>
      <c r="X41" s="16"/>
      <c r="Y41" s="16"/>
      <c r="Z41" s="6">
        <v>1</v>
      </c>
      <c r="AA41" s="12">
        <v>2015</v>
      </c>
      <c r="AB41" s="102"/>
      <c r="AC41" s="53"/>
      <c r="AD41" s="30"/>
    </row>
    <row r="42" spans="1:32" s="31" customFormat="1" ht="29.25" x14ac:dyDescent="0.25">
      <c r="A42" s="28"/>
      <c r="B42" s="28"/>
      <c r="C42" s="28"/>
      <c r="D42" s="28"/>
      <c r="E42" s="28"/>
      <c r="F42" s="28"/>
      <c r="G42" s="28"/>
      <c r="H42" s="28"/>
      <c r="I42" s="29"/>
      <c r="J42" s="28"/>
      <c r="K42" s="28"/>
      <c r="L42" s="28"/>
      <c r="M42" s="28"/>
      <c r="N42" s="28"/>
      <c r="O42" s="28"/>
      <c r="P42" s="28"/>
      <c r="Q42" s="28"/>
      <c r="R42" s="27" t="s">
        <v>72</v>
      </c>
      <c r="S42" s="12" t="s">
        <v>43</v>
      </c>
      <c r="T42" s="8"/>
      <c r="U42" s="16"/>
      <c r="V42" s="15">
        <v>1</v>
      </c>
      <c r="W42" s="8"/>
      <c r="X42" s="8"/>
      <c r="Y42" s="16"/>
      <c r="Z42" s="6">
        <f>T42+U42+V42+W42+X42+Y42</f>
        <v>1</v>
      </c>
      <c r="AA42" s="12">
        <v>2017</v>
      </c>
      <c r="AB42" s="102"/>
      <c r="AC42" s="53"/>
      <c r="AD42" s="30"/>
    </row>
    <row r="43" spans="1:32" s="31" customFormat="1" ht="30" x14ac:dyDescent="0.25">
      <c r="A43" s="28"/>
      <c r="B43" s="28"/>
      <c r="C43" s="28"/>
      <c r="D43" s="28"/>
      <c r="E43" s="28"/>
      <c r="F43" s="28"/>
      <c r="G43" s="28"/>
      <c r="H43" s="28"/>
      <c r="I43" s="29"/>
      <c r="J43" s="28"/>
      <c r="K43" s="28"/>
      <c r="L43" s="28"/>
      <c r="M43" s="28"/>
      <c r="N43" s="28"/>
      <c r="O43" s="28"/>
      <c r="P43" s="28"/>
      <c r="Q43" s="28"/>
      <c r="R43" s="27" t="s">
        <v>119</v>
      </c>
      <c r="S43" s="12" t="s">
        <v>39</v>
      </c>
      <c r="T43" s="8"/>
      <c r="U43" s="16">
        <v>1</v>
      </c>
      <c r="V43" s="8"/>
      <c r="W43" s="8"/>
      <c r="X43" s="8"/>
      <c r="Y43" s="8"/>
      <c r="Z43" s="6">
        <f>T43+U43+V43+W43+X43+Y43</f>
        <v>1</v>
      </c>
      <c r="AA43" s="12">
        <v>2016</v>
      </c>
      <c r="AB43" s="99"/>
      <c r="AC43" s="53"/>
      <c r="AD43" s="30"/>
    </row>
    <row r="44" spans="1:32" s="31" customFormat="1" ht="29.25" hidden="1" x14ac:dyDescent="0.25">
      <c r="A44" s="78"/>
      <c r="B44" s="78"/>
      <c r="C44" s="78"/>
      <c r="D44" s="78"/>
      <c r="E44" s="78"/>
      <c r="F44" s="78"/>
      <c r="G44" s="78"/>
      <c r="H44" s="78"/>
      <c r="I44" s="72"/>
      <c r="J44" s="78"/>
      <c r="K44" s="78"/>
      <c r="L44" s="78"/>
      <c r="M44" s="78"/>
      <c r="N44" s="78"/>
      <c r="O44" s="78"/>
      <c r="P44" s="78"/>
      <c r="Q44" s="78"/>
      <c r="R44" s="73" t="s">
        <v>108</v>
      </c>
      <c r="S44" s="24" t="s">
        <v>5</v>
      </c>
      <c r="T44" s="55"/>
      <c r="U44" s="55"/>
      <c r="V44" s="55"/>
      <c r="W44" s="55"/>
      <c r="X44" s="55"/>
      <c r="Y44" s="65"/>
      <c r="Z44" s="61">
        <f>X44+Y44</f>
        <v>0</v>
      </c>
      <c r="AA44" s="79">
        <v>2020</v>
      </c>
      <c r="AB44" s="99"/>
      <c r="AC44" s="53"/>
      <c r="AD44" s="30"/>
    </row>
    <row r="45" spans="1:32" s="2" customFormat="1" ht="45" x14ac:dyDescent="0.25">
      <c r="A45" s="40" t="s">
        <v>17</v>
      </c>
      <c r="B45" s="40" t="s">
        <v>17</v>
      </c>
      <c r="C45" s="40" t="s">
        <v>33</v>
      </c>
      <c r="D45" s="40" t="s">
        <v>17</v>
      </c>
      <c r="E45" s="40" t="s">
        <v>27</v>
      </c>
      <c r="F45" s="40" t="s">
        <v>17</v>
      </c>
      <c r="G45" s="40" t="s">
        <v>26</v>
      </c>
      <c r="H45" s="40" t="s">
        <v>17</v>
      </c>
      <c r="I45" s="40" t="s">
        <v>25</v>
      </c>
      <c r="J45" s="40" t="s">
        <v>18</v>
      </c>
      <c r="K45" s="40" t="s">
        <v>17</v>
      </c>
      <c r="L45" s="40" t="s">
        <v>18</v>
      </c>
      <c r="M45" s="40" t="s">
        <v>17</v>
      </c>
      <c r="N45" s="40" t="s">
        <v>27</v>
      </c>
      <c r="O45" s="40"/>
      <c r="P45" s="40"/>
      <c r="Q45" s="40"/>
      <c r="R45" s="41" t="s">
        <v>46</v>
      </c>
      <c r="S45" s="42" t="s">
        <v>48</v>
      </c>
      <c r="T45" s="43">
        <f>10450-1008</f>
        <v>9442</v>
      </c>
      <c r="U45" s="43"/>
      <c r="V45" s="43"/>
      <c r="W45" s="43"/>
      <c r="X45" s="43"/>
      <c r="Y45" s="43"/>
      <c r="Z45" s="44">
        <f>T45+U45+V45+W45+X45+Y45</f>
        <v>9442</v>
      </c>
      <c r="AA45" s="42">
        <v>2015</v>
      </c>
      <c r="AB45" s="102"/>
      <c r="AC45" s="53"/>
      <c r="AD45" s="30"/>
      <c r="AE45" s="31"/>
      <c r="AF45" s="31"/>
    </row>
    <row r="46" spans="1:32" s="31" customFormat="1" ht="29.25" x14ac:dyDescent="0.25">
      <c r="A46" s="29"/>
      <c r="B46" s="29"/>
      <c r="C46" s="29"/>
      <c r="D46" s="29"/>
      <c r="E46" s="28"/>
      <c r="F46" s="28"/>
      <c r="G46" s="28"/>
      <c r="H46" s="28"/>
      <c r="I46" s="29"/>
      <c r="J46" s="28"/>
      <c r="K46" s="28"/>
      <c r="L46" s="28"/>
      <c r="M46" s="28"/>
      <c r="N46" s="28"/>
      <c r="O46" s="28"/>
      <c r="P46" s="28"/>
      <c r="Q46" s="28"/>
      <c r="R46" s="27" t="s">
        <v>53</v>
      </c>
      <c r="S46" s="12" t="s">
        <v>43</v>
      </c>
      <c r="T46" s="16">
        <v>1</v>
      </c>
      <c r="U46" s="16"/>
      <c r="V46" s="16"/>
      <c r="W46" s="16"/>
      <c r="X46" s="16"/>
      <c r="Y46" s="16"/>
      <c r="Z46" s="6">
        <f>T46</f>
        <v>1</v>
      </c>
      <c r="AA46" s="12">
        <v>2015</v>
      </c>
      <c r="AB46" s="102"/>
      <c r="AC46" s="53"/>
      <c r="AD46" s="30"/>
    </row>
    <row r="47" spans="1:32" s="31" customFormat="1" ht="27.6" customHeight="1" x14ac:dyDescent="0.25">
      <c r="A47" s="28"/>
      <c r="B47" s="28"/>
      <c r="C47" s="28"/>
      <c r="D47" s="28"/>
      <c r="E47" s="28"/>
      <c r="F47" s="28"/>
      <c r="G47" s="28"/>
      <c r="H47" s="28"/>
      <c r="I47" s="29"/>
      <c r="J47" s="28"/>
      <c r="K47" s="28"/>
      <c r="L47" s="28"/>
      <c r="M47" s="28"/>
      <c r="N47" s="28"/>
      <c r="O47" s="28"/>
      <c r="P47" s="28"/>
      <c r="Q47" s="28"/>
      <c r="R47" s="14" t="s">
        <v>55</v>
      </c>
      <c r="S47" s="12" t="s">
        <v>5</v>
      </c>
      <c r="T47" s="8">
        <v>0.9</v>
      </c>
      <c r="U47" s="8"/>
      <c r="V47" s="8"/>
      <c r="W47" s="8"/>
      <c r="X47" s="8"/>
      <c r="Y47" s="8"/>
      <c r="Z47" s="5">
        <f>T47+U47+V47+W47+X47+Y47</f>
        <v>0.9</v>
      </c>
      <c r="AA47" s="12">
        <v>2015</v>
      </c>
      <c r="AB47" s="102"/>
      <c r="AC47" s="53"/>
      <c r="AD47" s="30"/>
    </row>
    <row r="48" spans="1:32" s="2" customFormat="1" ht="45" x14ac:dyDescent="0.25">
      <c r="A48" s="40" t="s">
        <v>17</v>
      </c>
      <c r="B48" s="40" t="s">
        <v>17</v>
      </c>
      <c r="C48" s="40" t="s">
        <v>33</v>
      </c>
      <c r="D48" s="40" t="s">
        <v>17</v>
      </c>
      <c r="E48" s="40" t="s">
        <v>27</v>
      </c>
      <c r="F48" s="40" t="s">
        <v>17</v>
      </c>
      <c r="G48" s="40" t="s">
        <v>26</v>
      </c>
      <c r="H48" s="40" t="s">
        <v>17</v>
      </c>
      <c r="I48" s="40" t="s">
        <v>25</v>
      </c>
      <c r="J48" s="40" t="s">
        <v>18</v>
      </c>
      <c r="K48" s="40" t="s">
        <v>17</v>
      </c>
      <c r="L48" s="40" t="s">
        <v>18</v>
      </c>
      <c r="M48" s="40" t="s">
        <v>17</v>
      </c>
      <c r="N48" s="40" t="s">
        <v>17</v>
      </c>
      <c r="O48" s="40" t="s">
        <v>17</v>
      </c>
      <c r="P48" s="40" t="s">
        <v>17</v>
      </c>
      <c r="Q48" s="40" t="s">
        <v>24</v>
      </c>
      <c r="R48" s="41" t="s">
        <v>64</v>
      </c>
      <c r="S48" s="42" t="s">
        <v>48</v>
      </c>
      <c r="T48" s="43">
        <f>8000-833</f>
        <v>7167</v>
      </c>
      <c r="U48" s="43">
        <f>21200-3425-9425-393-583</f>
        <v>7374</v>
      </c>
      <c r="V48" s="44"/>
      <c r="W48" s="44"/>
      <c r="X48" s="44"/>
      <c r="Y48" s="44"/>
      <c r="Z48" s="44">
        <f>T48+U48+V48+W48+X48+Y48</f>
        <v>14541</v>
      </c>
      <c r="AA48" s="42">
        <v>2016</v>
      </c>
      <c r="AB48" s="99"/>
      <c r="AC48" s="53"/>
      <c r="AD48" s="30"/>
      <c r="AE48" s="31"/>
      <c r="AF48" s="31"/>
    </row>
    <row r="49" spans="1:32" s="31" customFormat="1" ht="29.25" x14ac:dyDescent="0.25">
      <c r="A49" s="29"/>
      <c r="B49" s="29"/>
      <c r="C49" s="29"/>
      <c r="D49" s="29"/>
      <c r="E49" s="28"/>
      <c r="F49" s="28"/>
      <c r="G49" s="28"/>
      <c r="H49" s="28"/>
      <c r="I49" s="29"/>
      <c r="J49" s="28"/>
      <c r="K49" s="28"/>
      <c r="L49" s="28"/>
      <c r="M49" s="28"/>
      <c r="N49" s="28"/>
      <c r="O49" s="28"/>
      <c r="P49" s="28"/>
      <c r="Q49" s="28"/>
      <c r="R49" s="27" t="s">
        <v>53</v>
      </c>
      <c r="S49" s="12" t="s">
        <v>43</v>
      </c>
      <c r="T49" s="16">
        <v>1</v>
      </c>
      <c r="U49" s="16"/>
      <c r="V49" s="16"/>
      <c r="W49" s="16"/>
      <c r="X49" s="16"/>
      <c r="Y49" s="16"/>
      <c r="Z49" s="6">
        <f>T49</f>
        <v>1</v>
      </c>
      <c r="AA49" s="12">
        <v>2015</v>
      </c>
      <c r="AB49" s="99"/>
      <c r="AC49" s="53"/>
      <c r="AD49" s="30"/>
    </row>
    <row r="50" spans="1:32" s="2" customFormat="1" ht="27.6" customHeight="1" x14ac:dyDescent="0.25">
      <c r="A50" s="28"/>
      <c r="B50" s="28"/>
      <c r="C50" s="28"/>
      <c r="D50" s="28"/>
      <c r="E50" s="28"/>
      <c r="F50" s="28"/>
      <c r="G50" s="28"/>
      <c r="H50" s="28"/>
      <c r="I50" s="29"/>
      <c r="J50" s="28"/>
      <c r="K50" s="28"/>
      <c r="L50" s="28"/>
      <c r="M50" s="28"/>
      <c r="N50" s="28"/>
      <c r="O50" s="28"/>
      <c r="P50" s="28"/>
      <c r="Q50" s="28"/>
      <c r="R50" s="38" t="s">
        <v>55</v>
      </c>
      <c r="S50" s="69" t="s">
        <v>5</v>
      </c>
      <c r="T50" s="11"/>
      <c r="U50" s="8">
        <v>0.7</v>
      </c>
      <c r="V50" s="8"/>
      <c r="W50" s="8"/>
      <c r="X50" s="8"/>
      <c r="Y50" s="8"/>
      <c r="Z50" s="5">
        <f>T50+U50+V50+W50+X50+Y50</f>
        <v>0.7</v>
      </c>
      <c r="AA50" s="12">
        <v>2016</v>
      </c>
      <c r="AB50" s="99"/>
      <c r="AC50" s="53"/>
      <c r="AD50" s="30"/>
      <c r="AE50" s="31"/>
      <c r="AF50" s="31"/>
    </row>
    <row r="51" spans="1:32" s="2" customFormat="1" ht="30" x14ac:dyDescent="0.25">
      <c r="A51" s="40" t="s">
        <v>17</v>
      </c>
      <c r="B51" s="40" t="s">
        <v>17</v>
      </c>
      <c r="C51" s="40" t="s">
        <v>33</v>
      </c>
      <c r="D51" s="40" t="s">
        <v>17</v>
      </c>
      <c r="E51" s="40" t="s">
        <v>27</v>
      </c>
      <c r="F51" s="40" t="s">
        <v>17</v>
      </c>
      <c r="G51" s="40" t="s">
        <v>26</v>
      </c>
      <c r="H51" s="40" t="s">
        <v>17</v>
      </c>
      <c r="I51" s="40" t="s">
        <v>25</v>
      </c>
      <c r="J51" s="40" t="s">
        <v>18</v>
      </c>
      <c r="K51" s="40" t="s">
        <v>17</v>
      </c>
      <c r="L51" s="40" t="s">
        <v>18</v>
      </c>
      <c r="M51" s="40" t="s">
        <v>17</v>
      </c>
      <c r="N51" s="40" t="s">
        <v>17</v>
      </c>
      <c r="O51" s="40" t="s">
        <v>17</v>
      </c>
      <c r="P51" s="40" t="s">
        <v>17</v>
      </c>
      <c r="Q51" s="40" t="s">
        <v>29</v>
      </c>
      <c r="R51" s="41" t="s">
        <v>65</v>
      </c>
      <c r="S51" s="42" t="s">
        <v>48</v>
      </c>
      <c r="T51" s="43">
        <v>15000</v>
      </c>
      <c r="U51" s="43"/>
      <c r="V51" s="43"/>
      <c r="W51" s="43"/>
      <c r="X51" s="44"/>
      <c r="Y51" s="44"/>
      <c r="Z51" s="44">
        <f>T51+U51+V51+W51+X51+Y51</f>
        <v>15000</v>
      </c>
      <c r="AA51" s="42">
        <v>2015</v>
      </c>
      <c r="AB51" s="102"/>
      <c r="AC51" s="53"/>
      <c r="AD51" s="30"/>
      <c r="AE51" s="31"/>
      <c r="AF51" s="31"/>
    </row>
    <row r="52" spans="1:32" s="2" customFormat="1" ht="27.6" customHeight="1" x14ac:dyDescent="0.25">
      <c r="A52" s="28"/>
      <c r="B52" s="28"/>
      <c r="C52" s="28"/>
      <c r="D52" s="28"/>
      <c r="E52" s="28"/>
      <c r="F52" s="28"/>
      <c r="G52" s="28"/>
      <c r="H52" s="28"/>
      <c r="I52" s="29"/>
      <c r="J52" s="28"/>
      <c r="K52" s="28"/>
      <c r="L52" s="28"/>
      <c r="M52" s="28"/>
      <c r="N52" s="28"/>
      <c r="O52" s="28"/>
      <c r="P52" s="28"/>
      <c r="Q52" s="28"/>
      <c r="R52" s="38" t="s">
        <v>66</v>
      </c>
      <c r="S52" s="69" t="s">
        <v>5</v>
      </c>
      <c r="T52" s="11">
        <v>0.3</v>
      </c>
      <c r="U52" s="8"/>
      <c r="V52" s="8"/>
      <c r="W52" s="8"/>
      <c r="X52" s="8"/>
      <c r="Y52" s="8"/>
      <c r="Z52" s="5">
        <f>T52+U52+V52+W52+X52+Y52</f>
        <v>0.3</v>
      </c>
      <c r="AA52" s="12">
        <v>2015</v>
      </c>
      <c r="AB52" s="102"/>
      <c r="AC52" s="53"/>
      <c r="AD52" s="30"/>
      <c r="AE52" s="31"/>
      <c r="AF52" s="31"/>
    </row>
    <row r="53" spans="1:32" s="2" customFormat="1" ht="30" x14ac:dyDescent="0.25">
      <c r="A53" s="40" t="s">
        <v>17</v>
      </c>
      <c r="B53" s="40" t="s">
        <v>17</v>
      </c>
      <c r="C53" s="40" t="s">
        <v>33</v>
      </c>
      <c r="D53" s="40" t="s">
        <v>17</v>
      </c>
      <c r="E53" s="40" t="s">
        <v>27</v>
      </c>
      <c r="F53" s="40" t="s">
        <v>17</v>
      </c>
      <c r="G53" s="40" t="s">
        <v>26</v>
      </c>
      <c r="H53" s="40" t="s">
        <v>17</v>
      </c>
      <c r="I53" s="40" t="s">
        <v>25</v>
      </c>
      <c r="J53" s="40" t="s">
        <v>18</v>
      </c>
      <c r="K53" s="40" t="s">
        <v>17</v>
      </c>
      <c r="L53" s="40" t="s">
        <v>18</v>
      </c>
      <c r="M53" s="40" t="s">
        <v>17</v>
      </c>
      <c r="N53" s="40" t="s">
        <v>17</v>
      </c>
      <c r="O53" s="40" t="s">
        <v>17</v>
      </c>
      <c r="P53" s="40" t="s">
        <v>17</v>
      </c>
      <c r="Q53" s="40" t="s">
        <v>25</v>
      </c>
      <c r="R53" s="41" t="s">
        <v>89</v>
      </c>
      <c r="S53" s="42" t="s">
        <v>48</v>
      </c>
      <c r="T53" s="44"/>
      <c r="U53" s="43">
        <f>4000-1500-100</f>
        <v>2400</v>
      </c>
      <c r="V53" s="43"/>
      <c r="W53" s="43"/>
      <c r="X53" s="43"/>
      <c r="Y53" s="44"/>
      <c r="Z53" s="44">
        <f>T53+U53+V53+W53+X53+Y53</f>
        <v>2400</v>
      </c>
      <c r="AA53" s="42">
        <v>2016</v>
      </c>
      <c r="AB53" s="99"/>
      <c r="AC53" s="53"/>
      <c r="AD53" s="30"/>
      <c r="AE53" s="31"/>
      <c r="AF53" s="31"/>
    </row>
    <row r="54" spans="1:32" s="31" customFormat="1" ht="29.25" x14ac:dyDescent="0.25">
      <c r="A54" s="29"/>
      <c r="B54" s="29"/>
      <c r="C54" s="29"/>
      <c r="D54" s="29"/>
      <c r="E54" s="28"/>
      <c r="F54" s="28"/>
      <c r="G54" s="28"/>
      <c r="H54" s="28"/>
      <c r="I54" s="29"/>
      <c r="J54" s="28"/>
      <c r="K54" s="28"/>
      <c r="L54" s="28"/>
      <c r="M54" s="28"/>
      <c r="N54" s="28"/>
      <c r="O54" s="28"/>
      <c r="P54" s="28"/>
      <c r="Q54" s="28"/>
      <c r="R54" s="27" t="s">
        <v>56</v>
      </c>
      <c r="S54" s="12" t="s">
        <v>43</v>
      </c>
      <c r="T54" s="8"/>
      <c r="U54" s="16">
        <v>1</v>
      </c>
      <c r="V54" s="16"/>
      <c r="W54" s="16"/>
      <c r="X54" s="16"/>
      <c r="Y54" s="16"/>
      <c r="Z54" s="6">
        <f>U54</f>
        <v>1</v>
      </c>
      <c r="AA54" s="12">
        <v>2016</v>
      </c>
      <c r="AB54" s="99"/>
      <c r="AC54" s="53"/>
      <c r="AD54" s="30"/>
    </row>
    <row r="55" spans="1:32" s="2" customFormat="1" ht="45" x14ac:dyDescent="0.25">
      <c r="A55" s="40" t="s">
        <v>17</v>
      </c>
      <c r="B55" s="40" t="s">
        <v>17</v>
      </c>
      <c r="C55" s="40" t="s">
        <v>33</v>
      </c>
      <c r="D55" s="40" t="s">
        <v>17</v>
      </c>
      <c r="E55" s="40" t="s">
        <v>27</v>
      </c>
      <c r="F55" s="40" t="s">
        <v>17</v>
      </c>
      <c r="G55" s="40" t="s">
        <v>26</v>
      </c>
      <c r="H55" s="40" t="s">
        <v>17</v>
      </c>
      <c r="I55" s="40" t="s">
        <v>25</v>
      </c>
      <c r="J55" s="40" t="s">
        <v>18</v>
      </c>
      <c r="K55" s="40" t="s">
        <v>17</v>
      </c>
      <c r="L55" s="40" t="s">
        <v>18</v>
      </c>
      <c r="M55" s="40" t="s">
        <v>17</v>
      </c>
      <c r="N55" s="40" t="s">
        <v>17</v>
      </c>
      <c r="O55" s="40" t="s">
        <v>17</v>
      </c>
      <c r="P55" s="40" t="s">
        <v>17</v>
      </c>
      <c r="Q55" s="40" t="s">
        <v>26</v>
      </c>
      <c r="R55" s="41" t="s">
        <v>67</v>
      </c>
      <c r="S55" s="42" t="s">
        <v>48</v>
      </c>
      <c r="T55" s="44"/>
      <c r="U55" s="43">
        <f>1500+400-7-24.1</f>
        <v>1868.9</v>
      </c>
      <c r="V55" s="44"/>
      <c r="W55" s="44"/>
      <c r="X55" s="44"/>
      <c r="Y55" s="44"/>
      <c r="Z55" s="44">
        <f>T55+U55+V55+W55+X55+Y55</f>
        <v>1868.9</v>
      </c>
      <c r="AA55" s="42">
        <v>2016</v>
      </c>
      <c r="AB55" s="99"/>
      <c r="AC55" s="53"/>
      <c r="AD55" s="30"/>
      <c r="AE55" s="31"/>
      <c r="AF55" s="31"/>
    </row>
    <row r="56" spans="1:32" s="2" customFormat="1" ht="29.25" x14ac:dyDescent="0.25">
      <c r="A56" s="28"/>
      <c r="B56" s="28"/>
      <c r="C56" s="28"/>
      <c r="D56" s="28"/>
      <c r="E56" s="28"/>
      <c r="F56" s="28"/>
      <c r="G56" s="28"/>
      <c r="H56" s="28"/>
      <c r="I56" s="29"/>
      <c r="J56" s="28"/>
      <c r="K56" s="28"/>
      <c r="L56" s="28"/>
      <c r="M56" s="28"/>
      <c r="N56" s="28"/>
      <c r="O56" s="28"/>
      <c r="P56" s="28"/>
      <c r="Q56" s="28"/>
      <c r="R56" s="27" t="s">
        <v>62</v>
      </c>
      <c r="S56" s="69" t="s">
        <v>5</v>
      </c>
      <c r="T56" s="11"/>
      <c r="U56" s="8">
        <v>0.6</v>
      </c>
      <c r="V56" s="8"/>
      <c r="W56" s="8"/>
      <c r="X56" s="8"/>
      <c r="Y56" s="8"/>
      <c r="Z56" s="5">
        <f>T56+U56+V56+W56+X56+Y56</f>
        <v>0.6</v>
      </c>
      <c r="AA56" s="12">
        <v>2016</v>
      </c>
      <c r="AB56" s="99"/>
      <c r="AC56" s="53"/>
      <c r="AD56" s="30"/>
      <c r="AE56" s="31"/>
      <c r="AF56" s="31"/>
    </row>
    <row r="57" spans="1:32" s="2" customFormat="1" ht="30" x14ac:dyDescent="0.25">
      <c r="A57" s="28"/>
      <c r="B57" s="28"/>
      <c r="C57" s="28"/>
      <c r="D57" s="28"/>
      <c r="E57" s="28"/>
      <c r="F57" s="28"/>
      <c r="G57" s="28"/>
      <c r="H57" s="28"/>
      <c r="I57" s="29"/>
      <c r="J57" s="28"/>
      <c r="K57" s="28"/>
      <c r="L57" s="28"/>
      <c r="M57" s="28"/>
      <c r="N57" s="28"/>
      <c r="O57" s="28"/>
      <c r="P57" s="28"/>
      <c r="Q57" s="28"/>
      <c r="R57" s="27" t="s">
        <v>61</v>
      </c>
      <c r="S57" s="12" t="s">
        <v>49</v>
      </c>
      <c r="T57" s="8"/>
      <c r="U57" s="8">
        <v>18.7</v>
      </c>
      <c r="V57" s="8"/>
      <c r="W57" s="8"/>
      <c r="X57" s="8"/>
      <c r="Y57" s="8"/>
      <c r="Z57" s="5">
        <f>T57+U57+V57+W57+X57+Y57</f>
        <v>18.7</v>
      </c>
      <c r="AA57" s="12">
        <v>2016</v>
      </c>
      <c r="AB57" s="99"/>
      <c r="AC57" s="53"/>
      <c r="AD57" s="30"/>
      <c r="AE57" s="31"/>
      <c r="AF57" s="31"/>
    </row>
    <row r="58" spans="1:32" s="2" customFormat="1" ht="27.6" customHeight="1" x14ac:dyDescent="0.25">
      <c r="A58" s="40"/>
      <c r="B58" s="40"/>
      <c r="C58" s="40"/>
      <c r="D58" s="40" t="s">
        <v>17</v>
      </c>
      <c r="E58" s="40" t="s">
        <v>27</v>
      </c>
      <c r="F58" s="40" t="s">
        <v>17</v>
      </c>
      <c r="G58" s="40" t="s">
        <v>26</v>
      </c>
      <c r="H58" s="40" t="s">
        <v>17</v>
      </c>
      <c r="I58" s="40" t="s">
        <v>25</v>
      </c>
      <c r="J58" s="40" t="s">
        <v>18</v>
      </c>
      <c r="K58" s="40" t="s">
        <v>17</v>
      </c>
      <c r="L58" s="40" t="s">
        <v>18</v>
      </c>
      <c r="M58" s="40" t="s">
        <v>17</v>
      </c>
      <c r="N58" s="40" t="s">
        <v>17</v>
      </c>
      <c r="O58" s="40" t="s">
        <v>17</v>
      </c>
      <c r="P58" s="40" t="s">
        <v>17</v>
      </c>
      <c r="Q58" s="40" t="s">
        <v>17</v>
      </c>
      <c r="R58" s="113" t="s">
        <v>52</v>
      </c>
      <c r="S58" s="110" t="s">
        <v>48</v>
      </c>
      <c r="T58" s="44">
        <f>T59</f>
        <v>2000</v>
      </c>
      <c r="U58" s="44">
        <f>U59</f>
        <v>1051</v>
      </c>
      <c r="V58" s="43"/>
      <c r="W58" s="44"/>
      <c r="X58" s="44"/>
      <c r="Y58" s="44">
        <f>Y60</f>
        <v>1600</v>
      </c>
      <c r="Z58" s="44">
        <f>T58+U58+V58+W58+X58+Y58</f>
        <v>4651</v>
      </c>
      <c r="AA58" s="42">
        <v>2020</v>
      </c>
      <c r="AB58" s="103"/>
      <c r="AC58" s="53"/>
      <c r="AD58" s="30"/>
      <c r="AE58" s="31"/>
      <c r="AF58" s="31"/>
    </row>
    <row r="59" spans="1:32" s="2" customFormat="1" ht="27.6" customHeight="1" x14ac:dyDescent="0.25">
      <c r="A59" s="40" t="s">
        <v>17</v>
      </c>
      <c r="B59" s="40" t="s">
        <v>17</v>
      </c>
      <c r="C59" s="40" t="s">
        <v>33</v>
      </c>
      <c r="D59" s="40" t="s">
        <v>17</v>
      </c>
      <c r="E59" s="40" t="s">
        <v>27</v>
      </c>
      <c r="F59" s="40" t="s">
        <v>17</v>
      </c>
      <c r="G59" s="40" t="s">
        <v>26</v>
      </c>
      <c r="H59" s="40" t="s">
        <v>17</v>
      </c>
      <c r="I59" s="40" t="s">
        <v>25</v>
      </c>
      <c r="J59" s="40" t="s">
        <v>18</v>
      </c>
      <c r="K59" s="40" t="s">
        <v>17</v>
      </c>
      <c r="L59" s="40" t="s">
        <v>18</v>
      </c>
      <c r="M59" s="40" t="s">
        <v>17</v>
      </c>
      <c r="N59" s="40" t="s">
        <v>17</v>
      </c>
      <c r="O59" s="40" t="s">
        <v>17</v>
      </c>
      <c r="P59" s="40" t="s">
        <v>18</v>
      </c>
      <c r="Q59" s="40" t="s">
        <v>18</v>
      </c>
      <c r="R59" s="114"/>
      <c r="S59" s="111"/>
      <c r="T59" s="43">
        <v>2000</v>
      </c>
      <c r="U59" s="43">
        <v>1051</v>
      </c>
      <c r="V59" s="43"/>
      <c r="W59" s="44"/>
      <c r="X59" s="44"/>
      <c r="Y59" s="44"/>
      <c r="Z59" s="44">
        <f t="shared" ref="Z59:Z60" si="6">T59+U59+V59+W59+X59+Y59</f>
        <v>3051</v>
      </c>
      <c r="AA59" s="42">
        <v>2016</v>
      </c>
      <c r="AB59" s="103"/>
      <c r="AC59" s="53"/>
      <c r="AD59" s="30"/>
      <c r="AE59" s="31"/>
      <c r="AF59" s="31"/>
    </row>
    <row r="60" spans="1:32" s="2" customFormat="1" ht="27.6" customHeight="1" x14ac:dyDescent="0.25">
      <c r="A60" s="40" t="s">
        <v>17</v>
      </c>
      <c r="B60" s="40" t="s">
        <v>18</v>
      </c>
      <c r="C60" s="40" t="s">
        <v>19</v>
      </c>
      <c r="D60" s="40" t="s">
        <v>17</v>
      </c>
      <c r="E60" s="40" t="s">
        <v>27</v>
      </c>
      <c r="F60" s="40" t="s">
        <v>17</v>
      </c>
      <c r="G60" s="40" t="s">
        <v>26</v>
      </c>
      <c r="H60" s="40" t="s">
        <v>17</v>
      </c>
      <c r="I60" s="40" t="s">
        <v>25</v>
      </c>
      <c r="J60" s="40" t="s">
        <v>18</v>
      </c>
      <c r="K60" s="40" t="s">
        <v>17</v>
      </c>
      <c r="L60" s="40" t="s">
        <v>18</v>
      </c>
      <c r="M60" s="40" t="s">
        <v>17</v>
      </c>
      <c r="N60" s="40" t="s">
        <v>17</v>
      </c>
      <c r="O60" s="40" t="s">
        <v>17</v>
      </c>
      <c r="P60" s="40" t="s">
        <v>17</v>
      </c>
      <c r="Q60" s="40" t="s">
        <v>29</v>
      </c>
      <c r="R60" s="115"/>
      <c r="S60" s="112"/>
      <c r="T60" s="43"/>
      <c r="U60" s="43"/>
      <c r="V60" s="43"/>
      <c r="W60" s="44"/>
      <c r="X60" s="44"/>
      <c r="Y60" s="43">
        <v>1600</v>
      </c>
      <c r="Z60" s="44">
        <f t="shared" si="6"/>
        <v>1600</v>
      </c>
      <c r="AA60" s="42">
        <v>2020</v>
      </c>
      <c r="AB60" s="103"/>
      <c r="AC60" s="53"/>
      <c r="AD60" s="30"/>
      <c r="AE60" s="31"/>
      <c r="AF60" s="31"/>
    </row>
    <row r="61" spans="1:32" s="31" customFormat="1" ht="29.25" x14ac:dyDescent="0.25">
      <c r="A61" s="28"/>
      <c r="B61" s="28"/>
      <c r="C61" s="28"/>
      <c r="D61" s="28"/>
      <c r="E61" s="28"/>
      <c r="F61" s="28"/>
      <c r="G61" s="28"/>
      <c r="H61" s="28"/>
      <c r="I61" s="29"/>
      <c r="J61" s="28"/>
      <c r="K61" s="28"/>
      <c r="L61" s="28"/>
      <c r="M61" s="28"/>
      <c r="N61" s="28"/>
      <c r="O61" s="28"/>
      <c r="P61" s="28"/>
      <c r="Q61" s="28"/>
      <c r="R61" s="27" t="s">
        <v>53</v>
      </c>
      <c r="S61" s="12" t="s">
        <v>43</v>
      </c>
      <c r="T61" s="16">
        <v>1</v>
      </c>
      <c r="U61" s="16">
        <v>1</v>
      </c>
      <c r="V61" s="6"/>
      <c r="W61" s="16"/>
      <c r="X61" s="16"/>
      <c r="Y61" s="16"/>
      <c r="Z61" s="6">
        <v>2</v>
      </c>
      <c r="AA61" s="12">
        <v>2016</v>
      </c>
      <c r="AB61" s="102"/>
      <c r="AC61" s="53"/>
      <c r="AD61" s="30"/>
    </row>
    <row r="62" spans="1:32" s="31" customFormat="1" ht="29.25" x14ac:dyDescent="0.25">
      <c r="A62" s="28"/>
      <c r="B62" s="28"/>
      <c r="C62" s="28"/>
      <c r="D62" s="28"/>
      <c r="E62" s="28"/>
      <c r="F62" s="28"/>
      <c r="G62" s="28"/>
      <c r="H62" s="28"/>
      <c r="I62" s="29"/>
      <c r="J62" s="28"/>
      <c r="K62" s="28"/>
      <c r="L62" s="28"/>
      <c r="M62" s="28"/>
      <c r="N62" s="28"/>
      <c r="O62" s="28"/>
      <c r="P62" s="28"/>
      <c r="Q62" s="28"/>
      <c r="R62" s="27" t="s">
        <v>72</v>
      </c>
      <c r="S62" s="12" t="s">
        <v>43</v>
      </c>
      <c r="T62" s="16"/>
      <c r="U62" s="16"/>
      <c r="V62" s="6"/>
      <c r="W62" s="16"/>
      <c r="X62" s="16"/>
      <c r="Y62" s="16">
        <v>1</v>
      </c>
      <c r="Z62" s="6">
        <f>Y62</f>
        <v>1</v>
      </c>
      <c r="AA62" s="12">
        <v>2020</v>
      </c>
      <c r="AB62" s="102"/>
      <c r="AC62" s="53"/>
      <c r="AD62" s="30"/>
    </row>
    <row r="63" spans="1:32" s="2" customFormat="1" ht="41.45" customHeight="1" x14ac:dyDescent="0.25">
      <c r="A63" s="40" t="s">
        <v>17</v>
      </c>
      <c r="B63" s="40" t="s">
        <v>17</v>
      </c>
      <c r="C63" s="40" t="s">
        <v>33</v>
      </c>
      <c r="D63" s="40" t="s">
        <v>17</v>
      </c>
      <c r="E63" s="40" t="s">
        <v>27</v>
      </c>
      <c r="F63" s="40" t="s">
        <v>17</v>
      </c>
      <c r="G63" s="40" t="s">
        <v>26</v>
      </c>
      <c r="H63" s="40" t="s">
        <v>17</v>
      </c>
      <c r="I63" s="40" t="s">
        <v>25</v>
      </c>
      <c r="J63" s="40" t="s">
        <v>18</v>
      </c>
      <c r="K63" s="40" t="s">
        <v>17</v>
      </c>
      <c r="L63" s="40" t="s">
        <v>18</v>
      </c>
      <c r="M63" s="40" t="s">
        <v>17</v>
      </c>
      <c r="N63" s="40" t="s">
        <v>17</v>
      </c>
      <c r="O63" s="40" t="s">
        <v>17</v>
      </c>
      <c r="P63" s="40" t="s">
        <v>17</v>
      </c>
      <c r="Q63" s="40" t="s">
        <v>17</v>
      </c>
      <c r="R63" s="113" t="s">
        <v>47</v>
      </c>
      <c r="S63" s="110" t="s">
        <v>48</v>
      </c>
      <c r="T63" s="44">
        <f>T64+T65</f>
        <v>1711</v>
      </c>
      <c r="U63" s="44">
        <f>U64+U65</f>
        <v>4009.9999999999995</v>
      </c>
      <c r="V63" s="44"/>
      <c r="W63" s="44"/>
      <c r="X63" s="44"/>
      <c r="Y63" s="44"/>
      <c r="Z63" s="44">
        <f>T63+U63+V63+W63+X63+Y63</f>
        <v>5721</v>
      </c>
      <c r="AA63" s="42">
        <v>2016</v>
      </c>
      <c r="AB63" s="102"/>
      <c r="AC63" s="53"/>
      <c r="AD63" s="30"/>
      <c r="AE63" s="31"/>
      <c r="AF63" s="31"/>
    </row>
    <row r="64" spans="1:32" s="2" customFormat="1" ht="41.45" customHeight="1" x14ac:dyDescent="0.25">
      <c r="A64" s="40" t="s">
        <v>17</v>
      </c>
      <c r="B64" s="40" t="s">
        <v>17</v>
      </c>
      <c r="C64" s="40" t="s">
        <v>33</v>
      </c>
      <c r="D64" s="40" t="s">
        <v>17</v>
      </c>
      <c r="E64" s="40" t="s">
        <v>27</v>
      </c>
      <c r="F64" s="40" t="s">
        <v>17</v>
      </c>
      <c r="G64" s="40" t="s">
        <v>26</v>
      </c>
      <c r="H64" s="40" t="s">
        <v>17</v>
      </c>
      <c r="I64" s="40" t="s">
        <v>25</v>
      </c>
      <c r="J64" s="40" t="s">
        <v>18</v>
      </c>
      <c r="K64" s="40" t="s">
        <v>33</v>
      </c>
      <c r="L64" s="40" t="s">
        <v>29</v>
      </c>
      <c r="M64" s="40" t="s">
        <v>28</v>
      </c>
      <c r="N64" s="40" t="s">
        <v>19</v>
      </c>
      <c r="O64" s="40"/>
      <c r="P64" s="40"/>
      <c r="Q64" s="40"/>
      <c r="R64" s="114"/>
      <c r="S64" s="111"/>
      <c r="T64" s="43">
        <v>1711</v>
      </c>
      <c r="U64" s="43"/>
      <c r="V64" s="44"/>
      <c r="W64" s="43"/>
      <c r="X64" s="43"/>
      <c r="Y64" s="43"/>
      <c r="Z64" s="44">
        <f>T64+U64+V64+W64+X64+Y64</f>
        <v>1711</v>
      </c>
      <c r="AA64" s="42">
        <v>2015</v>
      </c>
      <c r="AB64" s="102"/>
      <c r="AC64" s="53"/>
      <c r="AD64" s="30"/>
      <c r="AE64" s="31"/>
      <c r="AF64" s="31"/>
    </row>
    <row r="65" spans="1:32" s="2" customFormat="1" ht="41.45" customHeight="1" x14ac:dyDescent="0.25">
      <c r="A65" s="40" t="s">
        <v>17</v>
      </c>
      <c r="B65" s="40" t="s">
        <v>17</v>
      </c>
      <c r="C65" s="40" t="s">
        <v>33</v>
      </c>
      <c r="D65" s="40" t="s">
        <v>17</v>
      </c>
      <c r="E65" s="40" t="s">
        <v>27</v>
      </c>
      <c r="F65" s="40" t="s">
        <v>17</v>
      </c>
      <c r="G65" s="40" t="s">
        <v>26</v>
      </c>
      <c r="H65" s="40" t="s">
        <v>17</v>
      </c>
      <c r="I65" s="40" t="s">
        <v>25</v>
      </c>
      <c r="J65" s="40" t="s">
        <v>18</v>
      </c>
      <c r="K65" s="40" t="s">
        <v>17</v>
      </c>
      <c r="L65" s="40" t="s">
        <v>18</v>
      </c>
      <c r="M65" s="40" t="s">
        <v>18</v>
      </c>
      <c r="N65" s="40" t="s">
        <v>17</v>
      </c>
      <c r="O65" s="40" t="s">
        <v>33</v>
      </c>
      <c r="P65" s="40" t="s">
        <v>19</v>
      </c>
      <c r="Q65" s="40" t="s">
        <v>71</v>
      </c>
      <c r="R65" s="115"/>
      <c r="S65" s="112"/>
      <c r="T65" s="44"/>
      <c r="U65" s="43">
        <f>6964.9-2954.9</f>
        <v>4009.9999999999995</v>
      </c>
      <c r="V65" s="44"/>
      <c r="W65" s="43"/>
      <c r="X65" s="43"/>
      <c r="Y65" s="43"/>
      <c r="Z65" s="44">
        <f>T65+U65+V65+W65+X65+Y65</f>
        <v>4009.9999999999995</v>
      </c>
      <c r="AA65" s="42">
        <v>2016</v>
      </c>
      <c r="AB65" s="102"/>
      <c r="AC65" s="53"/>
      <c r="AD65" s="30"/>
      <c r="AE65" s="31"/>
      <c r="AF65" s="31"/>
    </row>
    <row r="66" spans="1:32" s="31" customFormat="1" ht="29.25" x14ac:dyDescent="0.25">
      <c r="A66" s="28"/>
      <c r="B66" s="28"/>
      <c r="C66" s="28"/>
      <c r="D66" s="28"/>
      <c r="E66" s="28"/>
      <c r="F66" s="28"/>
      <c r="G66" s="28"/>
      <c r="H66" s="28"/>
      <c r="I66" s="29"/>
      <c r="J66" s="28"/>
      <c r="K66" s="28"/>
      <c r="L66" s="28"/>
      <c r="M66" s="28"/>
      <c r="N66" s="28"/>
      <c r="O66" s="28"/>
      <c r="P66" s="28"/>
      <c r="Q66" s="28"/>
      <c r="R66" s="27" t="s">
        <v>54</v>
      </c>
      <c r="S66" s="12" t="s">
        <v>43</v>
      </c>
      <c r="T66" s="16">
        <v>1</v>
      </c>
      <c r="U66" s="16"/>
      <c r="V66" s="6"/>
      <c r="W66" s="16"/>
      <c r="X66" s="16"/>
      <c r="Y66" s="16"/>
      <c r="Z66" s="6">
        <f>T66</f>
        <v>1</v>
      </c>
      <c r="AA66" s="12">
        <v>2015</v>
      </c>
      <c r="AB66" s="102"/>
      <c r="AC66" s="53"/>
      <c r="AD66" s="30"/>
    </row>
    <row r="67" spans="1:32" s="31" customFormat="1" ht="29.25" x14ac:dyDescent="0.25">
      <c r="A67" s="28"/>
      <c r="B67" s="28"/>
      <c r="C67" s="28"/>
      <c r="D67" s="28"/>
      <c r="E67" s="28"/>
      <c r="F67" s="28"/>
      <c r="G67" s="28"/>
      <c r="H67" s="28"/>
      <c r="I67" s="29"/>
      <c r="J67" s="28"/>
      <c r="K67" s="28"/>
      <c r="L67" s="28"/>
      <c r="M67" s="28"/>
      <c r="N67" s="28"/>
      <c r="O67" s="28"/>
      <c r="P67" s="28"/>
      <c r="Q67" s="28"/>
      <c r="R67" s="27" t="s">
        <v>72</v>
      </c>
      <c r="S67" s="12" t="s">
        <v>43</v>
      </c>
      <c r="T67" s="16">
        <v>1</v>
      </c>
      <c r="U67" s="16">
        <v>1</v>
      </c>
      <c r="V67" s="6"/>
      <c r="W67" s="16"/>
      <c r="X67" s="16"/>
      <c r="Y67" s="16"/>
      <c r="Z67" s="6">
        <f>T67</f>
        <v>1</v>
      </c>
      <c r="AA67" s="12">
        <v>2016</v>
      </c>
      <c r="AB67" s="102"/>
      <c r="AC67" s="53"/>
      <c r="AD67" s="30"/>
    </row>
    <row r="68" spans="1:32" s="31" customFormat="1" ht="44.25" x14ac:dyDescent="0.25">
      <c r="A68" s="40" t="s">
        <v>17</v>
      </c>
      <c r="B68" s="40" t="s">
        <v>17</v>
      </c>
      <c r="C68" s="40" t="s">
        <v>33</v>
      </c>
      <c r="D68" s="40" t="s">
        <v>17</v>
      </c>
      <c r="E68" s="40" t="s">
        <v>27</v>
      </c>
      <c r="F68" s="40" t="s">
        <v>17</v>
      </c>
      <c r="G68" s="40" t="s">
        <v>26</v>
      </c>
      <c r="H68" s="40" t="s">
        <v>17</v>
      </c>
      <c r="I68" s="40" t="s">
        <v>25</v>
      </c>
      <c r="J68" s="40" t="s">
        <v>18</v>
      </c>
      <c r="K68" s="40" t="s">
        <v>17</v>
      </c>
      <c r="L68" s="40" t="s">
        <v>18</v>
      </c>
      <c r="M68" s="40" t="s">
        <v>18</v>
      </c>
      <c r="N68" s="40" t="s">
        <v>19</v>
      </c>
      <c r="O68" s="40"/>
      <c r="P68" s="40"/>
      <c r="Q68" s="40"/>
      <c r="R68" s="41" t="s">
        <v>57</v>
      </c>
      <c r="S68" s="42" t="s">
        <v>48</v>
      </c>
      <c r="T68" s="44">
        <f>1395.3-311</f>
        <v>1084.3</v>
      </c>
      <c r="U68" s="43"/>
      <c r="V68" s="44"/>
      <c r="W68" s="43"/>
      <c r="X68" s="43"/>
      <c r="Y68" s="43"/>
      <c r="Z68" s="44">
        <f>T68</f>
        <v>1084.3</v>
      </c>
      <c r="AA68" s="42">
        <v>2015</v>
      </c>
      <c r="AB68" s="49"/>
      <c r="AC68" s="53"/>
      <c r="AD68" s="30"/>
    </row>
    <row r="69" spans="1:32" s="31" customFormat="1" ht="29.25" x14ac:dyDescent="0.25">
      <c r="A69" s="28"/>
      <c r="B69" s="28"/>
      <c r="C69" s="28"/>
      <c r="D69" s="28"/>
      <c r="E69" s="28"/>
      <c r="F69" s="28"/>
      <c r="G69" s="28"/>
      <c r="H69" s="28"/>
      <c r="I69" s="29"/>
      <c r="J69" s="28"/>
      <c r="K69" s="28"/>
      <c r="L69" s="28"/>
      <c r="M69" s="28"/>
      <c r="N69" s="28"/>
      <c r="O69" s="28"/>
      <c r="P69" s="28"/>
      <c r="Q69" s="28"/>
      <c r="R69" s="27" t="s">
        <v>58</v>
      </c>
      <c r="S69" s="12" t="s">
        <v>43</v>
      </c>
      <c r="T69" s="16">
        <v>1</v>
      </c>
      <c r="U69" s="16"/>
      <c r="V69" s="6"/>
      <c r="W69" s="16"/>
      <c r="X69" s="16"/>
      <c r="Y69" s="16"/>
      <c r="Z69" s="6">
        <f>T69</f>
        <v>1</v>
      </c>
      <c r="AA69" s="12">
        <v>2015</v>
      </c>
      <c r="AB69" s="102"/>
      <c r="AC69" s="53"/>
      <c r="AD69" s="30"/>
    </row>
    <row r="70" spans="1:32" s="31" customFormat="1" ht="27.6" customHeight="1" x14ac:dyDescent="0.25">
      <c r="A70" s="40"/>
      <c r="B70" s="40"/>
      <c r="C70" s="40"/>
      <c r="D70" s="40" t="s">
        <v>17</v>
      </c>
      <c r="E70" s="40" t="s">
        <v>27</v>
      </c>
      <c r="F70" s="40" t="s">
        <v>17</v>
      </c>
      <c r="G70" s="40" t="s">
        <v>26</v>
      </c>
      <c r="H70" s="40" t="s">
        <v>17</v>
      </c>
      <c r="I70" s="40" t="s">
        <v>25</v>
      </c>
      <c r="J70" s="40" t="s">
        <v>18</v>
      </c>
      <c r="K70" s="40" t="s">
        <v>17</v>
      </c>
      <c r="L70" s="40" t="s">
        <v>18</v>
      </c>
      <c r="M70" s="40" t="s">
        <v>17</v>
      </c>
      <c r="N70" s="40" t="s">
        <v>17</v>
      </c>
      <c r="O70" s="40" t="s">
        <v>17</v>
      </c>
      <c r="P70" s="40" t="s">
        <v>17</v>
      </c>
      <c r="Q70" s="40" t="s">
        <v>17</v>
      </c>
      <c r="R70" s="113" t="s">
        <v>85</v>
      </c>
      <c r="S70" s="110" t="s">
        <v>48</v>
      </c>
      <c r="T70" s="44"/>
      <c r="U70" s="44"/>
      <c r="V70" s="44">
        <f>V71+V72+V73</f>
        <v>83713.600000000006</v>
      </c>
      <c r="W70" s="44">
        <f>W71+W72+W73+W74+W75+W76</f>
        <v>162836.79999999999</v>
      </c>
      <c r="X70" s="44"/>
      <c r="Y70" s="44"/>
      <c r="Z70" s="44">
        <f>Z71+Z72+Z73+Z74+Z75+Z76</f>
        <v>246550.40000000002</v>
      </c>
      <c r="AA70" s="42">
        <v>2018</v>
      </c>
      <c r="AB70" s="102"/>
      <c r="AC70" s="53"/>
      <c r="AD70" s="30"/>
    </row>
    <row r="71" spans="1:32" s="31" customFormat="1" ht="27.6" customHeight="1" x14ac:dyDescent="0.25">
      <c r="A71" s="40" t="s">
        <v>17</v>
      </c>
      <c r="B71" s="40" t="s">
        <v>17</v>
      </c>
      <c r="C71" s="40" t="s">
        <v>33</v>
      </c>
      <c r="D71" s="40" t="s">
        <v>17</v>
      </c>
      <c r="E71" s="40" t="s">
        <v>27</v>
      </c>
      <c r="F71" s="40" t="s">
        <v>17</v>
      </c>
      <c r="G71" s="40" t="s">
        <v>26</v>
      </c>
      <c r="H71" s="40" t="s">
        <v>17</v>
      </c>
      <c r="I71" s="40" t="s">
        <v>25</v>
      </c>
      <c r="J71" s="40" t="s">
        <v>18</v>
      </c>
      <c r="K71" s="40" t="s">
        <v>17</v>
      </c>
      <c r="L71" s="40" t="s">
        <v>18</v>
      </c>
      <c r="M71" s="40" t="s">
        <v>17</v>
      </c>
      <c r="N71" s="40" t="s">
        <v>17</v>
      </c>
      <c r="O71" s="40" t="s">
        <v>17</v>
      </c>
      <c r="P71" s="40" t="s">
        <v>18</v>
      </c>
      <c r="Q71" s="40" t="s">
        <v>28</v>
      </c>
      <c r="R71" s="114"/>
      <c r="S71" s="111"/>
      <c r="T71" s="43"/>
      <c r="U71" s="43"/>
      <c r="V71" s="43">
        <f>1711-1050.8+40.8</f>
        <v>701</v>
      </c>
      <c r="W71" s="43"/>
      <c r="X71" s="43"/>
      <c r="Y71" s="43"/>
      <c r="Z71" s="44">
        <f t="shared" ref="Z71:Z76" si="7">T71+U71+V71+W71+X71+Y71</f>
        <v>701</v>
      </c>
      <c r="AA71" s="42">
        <v>2017</v>
      </c>
      <c r="AB71" s="102"/>
      <c r="AC71" s="53"/>
      <c r="AD71" s="30"/>
    </row>
    <row r="72" spans="1:32" s="31" customFormat="1" ht="27.6" customHeight="1" x14ac:dyDescent="0.25">
      <c r="A72" s="40" t="s">
        <v>17</v>
      </c>
      <c r="B72" s="40" t="s">
        <v>17</v>
      </c>
      <c r="C72" s="40" t="s">
        <v>33</v>
      </c>
      <c r="D72" s="40" t="s">
        <v>17</v>
      </c>
      <c r="E72" s="40" t="s">
        <v>27</v>
      </c>
      <c r="F72" s="40" t="s">
        <v>17</v>
      </c>
      <c r="G72" s="40" t="s">
        <v>26</v>
      </c>
      <c r="H72" s="40" t="s">
        <v>17</v>
      </c>
      <c r="I72" s="40" t="s">
        <v>25</v>
      </c>
      <c r="J72" s="40" t="s">
        <v>18</v>
      </c>
      <c r="K72" s="40" t="s">
        <v>17</v>
      </c>
      <c r="L72" s="40" t="s">
        <v>18</v>
      </c>
      <c r="M72" s="40" t="s">
        <v>18</v>
      </c>
      <c r="N72" s="40" t="s">
        <v>17</v>
      </c>
      <c r="O72" s="40" t="s">
        <v>33</v>
      </c>
      <c r="P72" s="40" t="s">
        <v>18</v>
      </c>
      <c r="Q72" s="40" t="s">
        <v>82</v>
      </c>
      <c r="R72" s="114"/>
      <c r="S72" s="111"/>
      <c r="T72" s="43"/>
      <c r="U72" s="43"/>
      <c r="V72" s="43">
        <v>74898.100000000006</v>
      </c>
      <c r="W72" s="43"/>
      <c r="X72" s="43"/>
      <c r="Y72" s="43"/>
      <c r="Z72" s="44">
        <f t="shared" si="7"/>
        <v>74898.100000000006</v>
      </c>
      <c r="AA72" s="42">
        <v>2017</v>
      </c>
      <c r="AB72" s="102"/>
      <c r="AC72" s="53"/>
      <c r="AD72" s="30"/>
    </row>
    <row r="73" spans="1:32" s="31" customFormat="1" ht="27.6" customHeight="1" x14ac:dyDescent="0.25">
      <c r="A73" s="40" t="s">
        <v>17</v>
      </c>
      <c r="B73" s="40" t="s">
        <v>17</v>
      </c>
      <c r="C73" s="40" t="s">
        <v>33</v>
      </c>
      <c r="D73" s="40" t="s">
        <v>17</v>
      </c>
      <c r="E73" s="40" t="s">
        <v>27</v>
      </c>
      <c r="F73" s="40" t="s">
        <v>17</v>
      </c>
      <c r="G73" s="40" t="s">
        <v>26</v>
      </c>
      <c r="H73" s="40" t="s">
        <v>17</v>
      </c>
      <c r="I73" s="40" t="s">
        <v>25</v>
      </c>
      <c r="J73" s="40" t="s">
        <v>18</v>
      </c>
      <c r="K73" s="40" t="s">
        <v>17</v>
      </c>
      <c r="L73" s="40" t="s">
        <v>18</v>
      </c>
      <c r="M73" s="40" t="s">
        <v>73</v>
      </c>
      <c r="N73" s="40" t="s">
        <v>17</v>
      </c>
      <c r="O73" s="40" t="s">
        <v>33</v>
      </c>
      <c r="P73" s="40" t="s">
        <v>18</v>
      </c>
      <c r="Q73" s="40" t="s">
        <v>79</v>
      </c>
      <c r="R73" s="114"/>
      <c r="S73" s="111"/>
      <c r="T73" s="43"/>
      <c r="U73" s="43"/>
      <c r="V73" s="43">
        <f>8322-166.7-40.8</f>
        <v>8114.5</v>
      </c>
      <c r="W73" s="43"/>
      <c r="X73" s="43"/>
      <c r="Y73" s="43"/>
      <c r="Z73" s="44">
        <f t="shared" si="7"/>
        <v>8114.5</v>
      </c>
      <c r="AA73" s="42">
        <v>2017</v>
      </c>
      <c r="AB73" s="102"/>
      <c r="AC73" s="53"/>
      <c r="AD73" s="30"/>
    </row>
    <row r="74" spans="1:32" s="31" customFormat="1" ht="27.6" customHeight="1" x14ac:dyDescent="0.25">
      <c r="A74" s="40" t="s">
        <v>17</v>
      </c>
      <c r="B74" s="40" t="s">
        <v>18</v>
      </c>
      <c r="C74" s="40" t="s">
        <v>19</v>
      </c>
      <c r="D74" s="40" t="s">
        <v>17</v>
      </c>
      <c r="E74" s="40" t="s">
        <v>27</v>
      </c>
      <c r="F74" s="40" t="s">
        <v>17</v>
      </c>
      <c r="G74" s="40" t="s">
        <v>26</v>
      </c>
      <c r="H74" s="40" t="s">
        <v>17</v>
      </c>
      <c r="I74" s="40" t="s">
        <v>25</v>
      </c>
      <c r="J74" s="40" t="s">
        <v>18</v>
      </c>
      <c r="K74" s="40" t="s">
        <v>17</v>
      </c>
      <c r="L74" s="40" t="s">
        <v>18</v>
      </c>
      <c r="M74" s="40" t="s">
        <v>17</v>
      </c>
      <c r="N74" s="40" t="s">
        <v>17</v>
      </c>
      <c r="O74" s="40" t="s">
        <v>17</v>
      </c>
      <c r="P74" s="40" t="s">
        <v>18</v>
      </c>
      <c r="Q74" s="40" t="s">
        <v>28</v>
      </c>
      <c r="R74" s="114"/>
      <c r="S74" s="111"/>
      <c r="T74" s="43"/>
      <c r="U74" s="43"/>
      <c r="V74" s="43"/>
      <c r="W74" s="43">
        <v>1288.0999999999999</v>
      </c>
      <c r="X74" s="43"/>
      <c r="Y74" s="43"/>
      <c r="Z74" s="44">
        <f t="shared" si="7"/>
        <v>1288.0999999999999</v>
      </c>
      <c r="AA74" s="42">
        <v>2018</v>
      </c>
      <c r="AB74" s="102"/>
      <c r="AC74" s="53"/>
      <c r="AD74" s="30"/>
    </row>
    <row r="75" spans="1:32" s="31" customFormat="1" ht="27.6" customHeight="1" x14ac:dyDescent="0.25">
      <c r="A75" s="40" t="s">
        <v>17</v>
      </c>
      <c r="B75" s="40" t="s">
        <v>18</v>
      </c>
      <c r="C75" s="40" t="s">
        <v>19</v>
      </c>
      <c r="D75" s="40" t="s">
        <v>17</v>
      </c>
      <c r="E75" s="40" t="s">
        <v>27</v>
      </c>
      <c r="F75" s="40" t="s">
        <v>17</v>
      </c>
      <c r="G75" s="40" t="s">
        <v>26</v>
      </c>
      <c r="H75" s="40" t="s">
        <v>17</v>
      </c>
      <c r="I75" s="40" t="s">
        <v>25</v>
      </c>
      <c r="J75" s="40" t="s">
        <v>18</v>
      </c>
      <c r="K75" s="40" t="s">
        <v>17</v>
      </c>
      <c r="L75" s="40" t="s">
        <v>18</v>
      </c>
      <c r="M75" s="40" t="s">
        <v>73</v>
      </c>
      <c r="N75" s="40" t="s">
        <v>17</v>
      </c>
      <c r="O75" s="40" t="s">
        <v>25</v>
      </c>
      <c r="P75" s="40" t="s">
        <v>24</v>
      </c>
      <c r="Q75" s="40" t="s">
        <v>28</v>
      </c>
      <c r="R75" s="114"/>
      <c r="S75" s="111"/>
      <c r="T75" s="43"/>
      <c r="U75" s="43"/>
      <c r="V75" s="43"/>
      <c r="W75" s="43">
        <f>16019.4+1355.9</f>
        <v>17375.3</v>
      </c>
      <c r="X75" s="43"/>
      <c r="Y75" s="43"/>
      <c r="Z75" s="44">
        <f t="shared" si="7"/>
        <v>17375.3</v>
      </c>
      <c r="AA75" s="42">
        <v>2018</v>
      </c>
      <c r="AB75" s="102"/>
      <c r="AC75" s="53"/>
      <c r="AD75" s="30"/>
    </row>
    <row r="76" spans="1:32" s="31" customFormat="1" ht="27.6" customHeight="1" x14ac:dyDescent="0.25">
      <c r="A76" s="40" t="s">
        <v>17</v>
      </c>
      <c r="B76" s="40" t="s">
        <v>18</v>
      </c>
      <c r="C76" s="40" t="s">
        <v>19</v>
      </c>
      <c r="D76" s="40" t="s">
        <v>17</v>
      </c>
      <c r="E76" s="40" t="s">
        <v>27</v>
      </c>
      <c r="F76" s="40" t="s">
        <v>17</v>
      </c>
      <c r="G76" s="40" t="s">
        <v>26</v>
      </c>
      <c r="H76" s="40" t="s">
        <v>17</v>
      </c>
      <c r="I76" s="40" t="s">
        <v>25</v>
      </c>
      <c r="J76" s="40" t="s">
        <v>18</v>
      </c>
      <c r="K76" s="40" t="s">
        <v>17</v>
      </c>
      <c r="L76" s="40" t="s">
        <v>18</v>
      </c>
      <c r="M76" s="40" t="s">
        <v>18</v>
      </c>
      <c r="N76" s="40" t="s">
        <v>17</v>
      </c>
      <c r="O76" s="40" t="s">
        <v>25</v>
      </c>
      <c r="P76" s="40" t="s">
        <v>24</v>
      </c>
      <c r="Q76" s="40" t="s">
        <v>28</v>
      </c>
      <c r="R76" s="115"/>
      <c r="S76" s="112"/>
      <c r="T76" s="43"/>
      <c r="U76" s="43"/>
      <c r="V76" s="43"/>
      <c r="W76" s="43">
        <f>84108.8+60064.6</f>
        <v>144173.4</v>
      </c>
      <c r="X76" s="43"/>
      <c r="Y76" s="43"/>
      <c r="Z76" s="44">
        <f t="shared" si="7"/>
        <v>144173.4</v>
      </c>
      <c r="AA76" s="42">
        <v>2018</v>
      </c>
      <c r="AB76" s="102"/>
      <c r="AC76" s="53"/>
      <c r="AD76" s="30"/>
    </row>
    <row r="77" spans="1:32" s="31" customFormat="1" ht="30" x14ac:dyDescent="0.25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14" t="s">
        <v>68</v>
      </c>
      <c r="S77" s="12" t="s">
        <v>4</v>
      </c>
      <c r="T77" s="16"/>
      <c r="U77" s="16"/>
      <c r="V77" s="8">
        <v>47.1</v>
      </c>
      <c r="W77" s="8">
        <v>52.9</v>
      </c>
      <c r="X77" s="8"/>
      <c r="Y77" s="8"/>
      <c r="Z77" s="5">
        <f>V77+W77</f>
        <v>100</v>
      </c>
      <c r="AA77" s="15">
        <v>2018</v>
      </c>
      <c r="AB77" s="102"/>
      <c r="AC77" s="53"/>
      <c r="AD77" s="30"/>
    </row>
    <row r="78" spans="1:32" s="31" customFormat="1" ht="27.6" customHeight="1" x14ac:dyDescent="0.25">
      <c r="A78" s="28"/>
      <c r="B78" s="28"/>
      <c r="C78" s="28"/>
      <c r="D78" s="28"/>
      <c r="E78" s="28"/>
      <c r="F78" s="28"/>
      <c r="G78" s="28"/>
      <c r="H78" s="28"/>
      <c r="I78" s="29"/>
      <c r="J78" s="28"/>
      <c r="K78" s="28"/>
      <c r="L78" s="28"/>
      <c r="M78" s="28"/>
      <c r="N78" s="28"/>
      <c r="O78" s="28"/>
      <c r="P78" s="28"/>
      <c r="Q78" s="28"/>
      <c r="R78" s="27" t="s">
        <v>88</v>
      </c>
      <c r="S78" s="12" t="s">
        <v>5</v>
      </c>
      <c r="T78" s="16"/>
      <c r="U78" s="16"/>
      <c r="V78" s="6"/>
      <c r="W78" s="8">
        <v>0.5</v>
      </c>
      <c r="X78" s="8"/>
      <c r="Y78" s="8"/>
      <c r="Z78" s="5">
        <f>W78</f>
        <v>0.5</v>
      </c>
      <c r="AA78" s="12">
        <v>2018</v>
      </c>
      <c r="AB78" s="102"/>
      <c r="AC78" s="53"/>
      <c r="AD78" s="30"/>
    </row>
    <row r="79" spans="1:32" s="31" customFormat="1" ht="28.9" customHeight="1" x14ac:dyDescent="0.25">
      <c r="A79" s="40"/>
      <c r="B79" s="40"/>
      <c r="C79" s="40"/>
      <c r="D79" s="40" t="s">
        <v>17</v>
      </c>
      <c r="E79" s="40" t="s">
        <v>27</v>
      </c>
      <c r="F79" s="40" t="s">
        <v>17</v>
      </c>
      <c r="G79" s="40" t="s">
        <v>26</v>
      </c>
      <c r="H79" s="40" t="s">
        <v>17</v>
      </c>
      <c r="I79" s="40" t="s">
        <v>25</v>
      </c>
      <c r="J79" s="40" t="s">
        <v>18</v>
      </c>
      <c r="K79" s="40" t="s">
        <v>17</v>
      </c>
      <c r="L79" s="40" t="s">
        <v>18</v>
      </c>
      <c r="M79" s="40" t="s">
        <v>17</v>
      </c>
      <c r="N79" s="40" t="s">
        <v>17</v>
      </c>
      <c r="O79" s="40" t="s">
        <v>17</v>
      </c>
      <c r="P79" s="40" t="s">
        <v>17</v>
      </c>
      <c r="Q79" s="40" t="s">
        <v>17</v>
      </c>
      <c r="R79" s="113" t="s">
        <v>279</v>
      </c>
      <c r="S79" s="110" t="s">
        <v>48</v>
      </c>
      <c r="T79" s="44"/>
      <c r="U79" s="44"/>
      <c r="V79" s="44">
        <f>V80+V81</f>
        <v>1484.3</v>
      </c>
      <c r="W79" s="44">
        <f>W83+W84</f>
        <v>1451.1</v>
      </c>
      <c r="X79" s="44">
        <f>X82+X83+X84</f>
        <v>18036</v>
      </c>
      <c r="Y79" s="44">
        <f>Y82+Y83+Y84</f>
        <v>32589.5</v>
      </c>
      <c r="Z79" s="44">
        <f t="shared" ref="Z79:Z84" si="8">T79+U79+V79+W79+X79+Y79</f>
        <v>53560.9</v>
      </c>
      <c r="AA79" s="42">
        <v>2020</v>
      </c>
      <c r="AB79" s="102"/>
      <c r="AC79" s="53"/>
      <c r="AD79" s="30"/>
    </row>
    <row r="80" spans="1:32" s="31" customFormat="1" ht="26.45" customHeight="1" x14ac:dyDescent="0.25">
      <c r="A80" s="40" t="s">
        <v>17</v>
      </c>
      <c r="B80" s="40" t="s">
        <v>17</v>
      </c>
      <c r="C80" s="40" t="s">
        <v>33</v>
      </c>
      <c r="D80" s="40" t="s">
        <v>17</v>
      </c>
      <c r="E80" s="40" t="s">
        <v>27</v>
      </c>
      <c r="F80" s="40" t="s">
        <v>17</v>
      </c>
      <c r="G80" s="40" t="s">
        <v>26</v>
      </c>
      <c r="H80" s="40" t="s">
        <v>17</v>
      </c>
      <c r="I80" s="40" t="s">
        <v>25</v>
      </c>
      <c r="J80" s="40" t="s">
        <v>18</v>
      </c>
      <c r="K80" s="40" t="s">
        <v>17</v>
      </c>
      <c r="L80" s="40" t="s">
        <v>18</v>
      </c>
      <c r="M80" s="40" t="s">
        <v>73</v>
      </c>
      <c r="N80" s="40" t="s">
        <v>17</v>
      </c>
      <c r="O80" s="40" t="s">
        <v>18</v>
      </c>
      <c r="P80" s="40" t="s">
        <v>28</v>
      </c>
      <c r="Q80" s="40" t="s">
        <v>82</v>
      </c>
      <c r="R80" s="114"/>
      <c r="S80" s="111"/>
      <c r="T80" s="44"/>
      <c r="U80" s="44"/>
      <c r="V80" s="43">
        <v>1377</v>
      </c>
      <c r="W80" s="44"/>
      <c r="X80" s="44"/>
      <c r="Y80" s="44"/>
      <c r="Z80" s="44">
        <f t="shared" si="8"/>
        <v>1377</v>
      </c>
      <c r="AA80" s="42">
        <v>2017</v>
      </c>
      <c r="AB80" s="102"/>
      <c r="AC80" s="53"/>
      <c r="AD80" s="30"/>
    </row>
    <row r="81" spans="1:30" s="31" customFormat="1" ht="28.9" customHeight="1" x14ac:dyDescent="0.25">
      <c r="A81" s="40" t="s">
        <v>17</v>
      </c>
      <c r="B81" s="40" t="s">
        <v>17</v>
      </c>
      <c r="C81" s="40" t="s">
        <v>33</v>
      </c>
      <c r="D81" s="40" t="s">
        <v>17</v>
      </c>
      <c r="E81" s="40" t="s">
        <v>27</v>
      </c>
      <c r="F81" s="40" t="s">
        <v>17</v>
      </c>
      <c r="G81" s="40" t="s">
        <v>26</v>
      </c>
      <c r="H81" s="40" t="s">
        <v>17</v>
      </c>
      <c r="I81" s="40" t="s">
        <v>25</v>
      </c>
      <c r="J81" s="40" t="s">
        <v>18</v>
      </c>
      <c r="K81" s="40" t="s">
        <v>17</v>
      </c>
      <c r="L81" s="40" t="s">
        <v>18</v>
      </c>
      <c r="M81" s="40" t="s">
        <v>73</v>
      </c>
      <c r="N81" s="40" t="s">
        <v>17</v>
      </c>
      <c r="O81" s="40" t="s">
        <v>18</v>
      </c>
      <c r="P81" s="40" t="s">
        <v>28</v>
      </c>
      <c r="Q81" s="40" t="s">
        <v>79</v>
      </c>
      <c r="R81" s="114"/>
      <c r="S81" s="111"/>
      <c r="T81" s="44"/>
      <c r="U81" s="44"/>
      <c r="V81" s="43">
        <f>532.9-425.6</f>
        <v>107.29999999999995</v>
      </c>
      <c r="W81" s="44"/>
      <c r="X81" s="44"/>
      <c r="Y81" s="44"/>
      <c r="Z81" s="44">
        <f t="shared" si="8"/>
        <v>107.29999999999995</v>
      </c>
      <c r="AA81" s="42">
        <v>2017</v>
      </c>
      <c r="AB81" s="102"/>
      <c r="AC81" s="53"/>
      <c r="AD81" s="30"/>
    </row>
    <row r="82" spans="1:30" s="31" customFormat="1" ht="28.9" customHeight="1" x14ac:dyDescent="0.25">
      <c r="A82" s="40" t="s">
        <v>17</v>
      </c>
      <c r="B82" s="40" t="s">
        <v>18</v>
      </c>
      <c r="C82" s="40" t="s">
        <v>19</v>
      </c>
      <c r="D82" s="40" t="s">
        <v>17</v>
      </c>
      <c r="E82" s="40" t="s">
        <v>27</v>
      </c>
      <c r="F82" s="40" t="s">
        <v>17</v>
      </c>
      <c r="G82" s="40" t="s">
        <v>26</v>
      </c>
      <c r="H82" s="40" t="s">
        <v>17</v>
      </c>
      <c r="I82" s="40" t="s">
        <v>25</v>
      </c>
      <c r="J82" s="40" t="s">
        <v>18</v>
      </c>
      <c r="K82" s="40" t="s">
        <v>17</v>
      </c>
      <c r="L82" s="40" t="s">
        <v>18</v>
      </c>
      <c r="M82" s="40" t="s">
        <v>17</v>
      </c>
      <c r="N82" s="40" t="s">
        <v>17</v>
      </c>
      <c r="O82" s="40" t="s">
        <v>17</v>
      </c>
      <c r="P82" s="40" t="s">
        <v>18</v>
      </c>
      <c r="Q82" s="40" t="s">
        <v>29</v>
      </c>
      <c r="R82" s="114"/>
      <c r="S82" s="111"/>
      <c r="T82" s="44"/>
      <c r="U82" s="44"/>
      <c r="V82" s="43"/>
      <c r="W82" s="43"/>
      <c r="X82" s="43"/>
      <c r="Y82" s="43">
        <v>682.9</v>
      </c>
      <c r="Z82" s="44">
        <f t="shared" si="8"/>
        <v>682.9</v>
      </c>
      <c r="AA82" s="42">
        <v>2020</v>
      </c>
      <c r="AB82" s="102"/>
      <c r="AC82" s="53"/>
      <c r="AD82" s="30"/>
    </row>
    <row r="83" spans="1:30" s="31" customFormat="1" ht="24.6" customHeight="1" x14ac:dyDescent="0.25">
      <c r="A83" s="40" t="s">
        <v>17</v>
      </c>
      <c r="B83" s="40" t="s">
        <v>18</v>
      </c>
      <c r="C83" s="40" t="s">
        <v>19</v>
      </c>
      <c r="D83" s="40" t="s">
        <v>17</v>
      </c>
      <c r="E83" s="40" t="s">
        <v>27</v>
      </c>
      <c r="F83" s="40" t="s">
        <v>17</v>
      </c>
      <c r="G83" s="40" t="s">
        <v>26</v>
      </c>
      <c r="H83" s="40" t="s">
        <v>17</v>
      </c>
      <c r="I83" s="40" t="s">
        <v>25</v>
      </c>
      <c r="J83" s="40" t="s">
        <v>18</v>
      </c>
      <c r="K83" s="40" t="s">
        <v>17</v>
      </c>
      <c r="L83" s="40" t="s">
        <v>18</v>
      </c>
      <c r="M83" s="40" t="s">
        <v>73</v>
      </c>
      <c r="N83" s="40" t="s">
        <v>17</v>
      </c>
      <c r="O83" s="40" t="s">
        <v>25</v>
      </c>
      <c r="P83" s="40" t="s">
        <v>24</v>
      </c>
      <c r="Q83" s="40" t="s">
        <v>25</v>
      </c>
      <c r="R83" s="114"/>
      <c r="S83" s="111"/>
      <c r="T83" s="44"/>
      <c r="U83" s="44"/>
      <c r="V83" s="43"/>
      <c r="W83" s="43">
        <f>345.1-274.3</f>
        <v>70.800000000000011</v>
      </c>
      <c r="X83" s="43"/>
      <c r="Y83" s="43">
        <v>3190.7</v>
      </c>
      <c r="Z83" s="44">
        <f t="shared" si="8"/>
        <v>3261.5</v>
      </c>
      <c r="AA83" s="42">
        <v>2020</v>
      </c>
      <c r="AB83" s="102"/>
      <c r="AC83" s="53"/>
      <c r="AD83" s="30"/>
    </row>
    <row r="84" spans="1:30" s="31" customFormat="1" ht="27" customHeight="1" x14ac:dyDescent="0.25">
      <c r="A84" s="40" t="s">
        <v>17</v>
      </c>
      <c r="B84" s="40" t="s">
        <v>18</v>
      </c>
      <c r="C84" s="40" t="s">
        <v>19</v>
      </c>
      <c r="D84" s="40" t="s">
        <v>17</v>
      </c>
      <c r="E84" s="40" t="s">
        <v>27</v>
      </c>
      <c r="F84" s="40" t="s">
        <v>17</v>
      </c>
      <c r="G84" s="40" t="s">
        <v>26</v>
      </c>
      <c r="H84" s="40" t="s">
        <v>17</v>
      </c>
      <c r="I84" s="40" t="s">
        <v>25</v>
      </c>
      <c r="J84" s="40" t="s">
        <v>18</v>
      </c>
      <c r="K84" s="40" t="s">
        <v>17</v>
      </c>
      <c r="L84" s="40" t="s">
        <v>18</v>
      </c>
      <c r="M84" s="40" t="s">
        <v>18</v>
      </c>
      <c r="N84" s="40" t="s">
        <v>17</v>
      </c>
      <c r="O84" s="40" t="s">
        <v>25</v>
      </c>
      <c r="P84" s="40" t="s">
        <v>24</v>
      </c>
      <c r="Q84" s="40" t="s">
        <v>25</v>
      </c>
      <c r="R84" s="115"/>
      <c r="S84" s="112"/>
      <c r="T84" s="44"/>
      <c r="U84" s="44"/>
      <c r="V84" s="43"/>
      <c r="W84" s="43">
        <v>1380.3</v>
      </c>
      <c r="X84" s="43">
        <v>18036</v>
      </c>
      <c r="Y84" s="43">
        <v>28715.9</v>
      </c>
      <c r="Z84" s="44">
        <f t="shared" si="8"/>
        <v>48132.2</v>
      </c>
      <c r="AA84" s="42">
        <v>2020</v>
      </c>
      <c r="AB84" s="102"/>
      <c r="AC84" s="53"/>
      <c r="AD84" s="30"/>
    </row>
    <row r="85" spans="1:30" s="31" customFormat="1" ht="29.25" x14ac:dyDescent="0.25">
      <c r="A85" s="28"/>
      <c r="B85" s="28"/>
      <c r="C85" s="28"/>
      <c r="D85" s="28"/>
      <c r="E85" s="28"/>
      <c r="F85" s="28"/>
      <c r="G85" s="28"/>
      <c r="H85" s="28"/>
      <c r="I85" s="29"/>
      <c r="J85" s="28"/>
      <c r="K85" s="28"/>
      <c r="L85" s="28"/>
      <c r="M85" s="28"/>
      <c r="N85" s="28"/>
      <c r="O85" s="28"/>
      <c r="P85" s="28"/>
      <c r="Q85" s="28"/>
      <c r="R85" s="27" t="s">
        <v>53</v>
      </c>
      <c r="S85" s="12" t="s">
        <v>43</v>
      </c>
      <c r="T85" s="16"/>
      <c r="U85" s="16"/>
      <c r="V85" s="16">
        <v>1</v>
      </c>
      <c r="W85" s="16"/>
      <c r="X85" s="16"/>
      <c r="Y85" s="6"/>
      <c r="Z85" s="6">
        <f>V85</f>
        <v>1</v>
      </c>
      <c r="AA85" s="12">
        <v>2017</v>
      </c>
      <c r="AB85" s="102"/>
      <c r="AC85" s="53"/>
      <c r="AD85" s="30"/>
    </row>
    <row r="86" spans="1:30" s="31" customFormat="1" ht="30" x14ac:dyDescent="0.25">
      <c r="A86" s="28"/>
      <c r="B86" s="28"/>
      <c r="C86" s="28"/>
      <c r="D86" s="28"/>
      <c r="E86" s="28"/>
      <c r="F86" s="28"/>
      <c r="G86" s="28"/>
      <c r="H86" s="28"/>
      <c r="I86" s="29"/>
      <c r="J86" s="28"/>
      <c r="K86" s="28"/>
      <c r="L86" s="28"/>
      <c r="M86" s="28"/>
      <c r="N86" s="28"/>
      <c r="O86" s="28"/>
      <c r="P86" s="28"/>
      <c r="Q86" s="28"/>
      <c r="R86" s="27" t="s">
        <v>93</v>
      </c>
      <c r="S86" s="12" t="s">
        <v>39</v>
      </c>
      <c r="T86" s="16"/>
      <c r="U86" s="16"/>
      <c r="V86" s="16"/>
      <c r="W86" s="16">
        <v>1</v>
      </c>
      <c r="X86" s="16">
        <v>1</v>
      </c>
      <c r="Y86" s="16"/>
      <c r="Z86" s="6">
        <f>W86</f>
        <v>1</v>
      </c>
      <c r="AA86" s="12">
        <v>2019</v>
      </c>
      <c r="AB86" s="102"/>
      <c r="AC86" s="53"/>
      <c r="AD86" s="30"/>
    </row>
    <row r="87" spans="1:30" s="31" customFormat="1" ht="29.25" x14ac:dyDescent="0.25">
      <c r="A87" s="28"/>
      <c r="B87" s="28"/>
      <c r="C87" s="28"/>
      <c r="D87" s="28"/>
      <c r="E87" s="28"/>
      <c r="F87" s="28"/>
      <c r="G87" s="28"/>
      <c r="H87" s="28"/>
      <c r="I87" s="29"/>
      <c r="J87" s="28"/>
      <c r="K87" s="28"/>
      <c r="L87" s="28"/>
      <c r="M87" s="28"/>
      <c r="N87" s="28"/>
      <c r="O87" s="28"/>
      <c r="P87" s="28"/>
      <c r="Q87" s="28"/>
      <c r="R87" s="27" t="s">
        <v>97</v>
      </c>
      <c r="S87" s="12" t="s">
        <v>5</v>
      </c>
      <c r="T87" s="16"/>
      <c r="U87" s="16"/>
      <c r="V87" s="16"/>
      <c r="W87" s="16"/>
      <c r="X87" s="8"/>
      <c r="Y87" s="8">
        <v>0.3</v>
      </c>
      <c r="Z87" s="5">
        <f>Y87</f>
        <v>0.3</v>
      </c>
      <c r="AA87" s="12">
        <v>2020</v>
      </c>
      <c r="AB87" s="102"/>
      <c r="AC87" s="53"/>
      <c r="AD87" s="30"/>
    </row>
    <row r="88" spans="1:30" s="31" customFormat="1" ht="31.15" customHeight="1" x14ac:dyDescent="0.25">
      <c r="A88" s="40" t="s">
        <v>17</v>
      </c>
      <c r="B88" s="40" t="s">
        <v>18</v>
      </c>
      <c r="C88" s="40" t="s">
        <v>19</v>
      </c>
      <c r="D88" s="40" t="s">
        <v>17</v>
      </c>
      <c r="E88" s="40" t="s">
        <v>27</v>
      </c>
      <c r="F88" s="40" t="s">
        <v>17</v>
      </c>
      <c r="G88" s="40" t="s">
        <v>26</v>
      </c>
      <c r="H88" s="40" t="s">
        <v>17</v>
      </c>
      <c r="I88" s="40" t="s">
        <v>25</v>
      </c>
      <c r="J88" s="40" t="s">
        <v>18</v>
      </c>
      <c r="K88" s="40" t="s">
        <v>17</v>
      </c>
      <c r="L88" s="40" t="s">
        <v>18</v>
      </c>
      <c r="M88" s="40" t="s">
        <v>17</v>
      </c>
      <c r="N88" s="40" t="s">
        <v>17</v>
      </c>
      <c r="O88" s="40" t="s">
        <v>17</v>
      </c>
      <c r="P88" s="40" t="s">
        <v>17</v>
      </c>
      <c r="Q88" s="40" t="s">
        <v>17</v>
      </c>
      <c r="R88" s="113" t="s">
        <v>280</v>
      </c>
      <c r="S88" s="110" t="s">
        <v>48</v>
      </c>
      <c r="T88" s="44"/>
      <c r="U88" s="44"/>
      <c r="V88" s="43"/>
      <c r="W88" s="44">
        <f>W90+W91</f>
        <v>1845.7</v>
      </c>
      <c r="X88" s="44">
        <f>X90+X91</f>
        <v>2725</v>
      </c>
      <c r="Y88" s="44">
        <f>Y89+Y90+Y91</f>
        <v>104551.5</v>
      </c>
      <c r="Z88" s="44">
        <f>T88+U88+V88+W88+X88+Y88</f>
        <v>109122.2</v>
      </c>
      <c r="AA88" s="42">
        <v>2020</v>
      </c>
      <c r="AB88" s="102"/>
      <c r="AC88" s="53"/>
      <c r="AD88" s="30"/>
    </row>
    <row r="89" spans="1:30" s="31" customFormat="1" ht="35.450000000000003" customHeight="1" x14ac:dyDescent="0.25">
      <c r="A89" s="40" t="s">
        <v>17</v>
      </c>
      <c r="B89" s="40" t="s">
        <v>18</v>
      </c>
      <c r="C89" s="40" t="s">
        <v>19</v>
      </c>
      <c r="D89" s="40" t="s">
        <v>17</v>
      </c>
      <c r="E89" s="40" t="s">
        <v>27</v>
      </c>
      <c r="F89" s="40" t="s">
        <v>17</v>
      </c>
      <c r="G89" s="40" t="s">
        <v>26</v>
      </c>
      <c r="H89" s="40" t="s">
        <v>17</v>
      </c>
      <c r="I89" s="40" t="s">
        <v>25</v>
      </c>
      <c r="J89" s="40" t="s">
        <v>18</v>
      </c>
      <c r="K89" s="40" t="s">
        <v>17</v>
      </c>
      <c r="L89" s="40" t="s">
        <v>18</v>
      </c>
      <c r="M89" s="40" t="s">
        <v>17</v>
      </c>
      <c r="N89" s="40" t="s">
        <v>17</v>
      </c>
      <c r="O89" s="40" t="s">
        <v>17</v>
      </c>
      <c r="P89" s="40" t="s">
        <v>19</v>
      </c>
      <c r="Q89" s="40" t="s">
        <v>17</v>
      </c>
      <c r="R89" s="114"/>
      <c r="S89" s="111"/>
      <c r="T89" s="44"/>
      <c r="U89" s="44"/>
      <c r="V89" s="43"/>
      <c r="W89" s="44"/>
      <c r="X89" s="44"/>
      <c r="Y89" s="43">
        <v>2390.6999999999998</v>
      </c>
      <c r="Z89" s="44">
        <f>Y89</f>
        <v>2390.6999999999998</v>
      </c>
      <c r="AA89" s="42">
        <v>2020</v>
      </c>
      <c r="AB89" s="102"/>
      <c r="AC89" s="53"/>
      <c r="AD89" s="30"/>
    </row>
    <row r="90" spans="1:30" s="31" customFormat="1" ht="34.9" customHeight="1" x14ac:dyDescent="0.25">
      <c r="A90" s="40" t="s">
        <v>17</v>
      </c>
      <c r="B90" s="40" t="s">
        <v>18</v>
      </c>
      <c r="C90" s="40" t="s">
        <v>19</v>
      </c>
      <c r="D90" s="40" t="s">
        <v>17</v>
      </c>
      <c r="E90" s="40" t="s">
        <v>27</v>
      </c>
      <c r="F90" s="40" t="s">
        <v>17</v>
      </c>
      <c r="G90" s="40" t="s">
        <v>26</v>
      </c>
      <c r="H90" s="40" t="s">
        <v>17</v>
      </c>
      <c r="I90" s="40" t="s">
        <v>25</v>
      </c>
      <c r="J90" s="40" t="s">
        <v>18</v>
      </c>
      <c r="K90" s="40" t="s">
        <v>17</v>
      </c>
      <c r="L90" s="40" t="s">
        <v>18</v>
      </c>
      <c r="M90" s="40" t="s">
        <v>73</v>
      </c>
      <c r="N90" s="40" t="s">
        <v>17</v>
      </c>
      <c r="O90" s="40" t="s">
        <v>25</v>
      </c>
      <c r="P90" s="40" t="s">
        <v>24</v>
      </c>
      <c r="Q90" s="40" t="s">
        <v>26</v>
      </c>
      <c r="R90" s="114"/>
      <c r="S90" s="111"/>
      <c r="T90" s="44"/>
      <c r="U90" s="44"/>
      <c r="V90" s="43"/>
      <c r="W90" s="43">
        <f>423.1-269.9</f>
        <v>153.20000000000005</v>
      </c>
      <c r="X90" s="43">
        <f>1000-455</f>
        <v>545</v>
      </c>
      <c r="Y90" s="43">
        <v>10216.1</v>
      </c>
      <c r="Z90" s="44">
        <f>T90+U90+V90+W90+X90+Y90</f>
        <v>10914.300000000001</v>
      </c>
      <c r="AA90" s="42">
        <v>2020</v>
      </c>
      <c r="AB90" s="102"/>
      <c r="AC90" s="53"/>
      <c r="AD90" s="30"/>
    </row>
    <row r="91" spans="1:30" s="31" customFormat="1" ht="34.9" customHeight="1" x14ac:dyDescent="0.25">
      <c r="A91" s="40" t="s">
        <v>17</v>
      </c>
      <c r="B91" s="40" t="s">
        <v>18</v>
      </c>
      <c r="C91" s="40" t="s">
        <v>19</v>
      </c>
      <c r="D91" s="40" t="s">
        <v>17</v>
      </c>
      <c r="E91" s="40" t="s">
        <v>27</v>
      </c>
      <c r="F91" s="40" t="s">
        <v>17</v>
      </c>
      <c r="G91" s="40" t="s">
        <v>26</v>
      </c>
      <c r="H91" s="40" t="s">
        <v>17</v>
      </c>
      <c r="I91" s="40" t="s">
        <v>25</v>
      </c>
      <c r="J91" s="40" t="s">
        <v>18</v>
      </c>
      <c r="K91" s="40" t="s">
        <v>17</v>
      </c>
      <c r="L91" s="40" t="s">
        <v>18</v>
      </c>
      <c r="M91" s="40" t="s">
        <v>18</v>
      </c>
      <c r="N91" s="40" t="s">
        <v>17</v>
      </c>
      <c r="O91" s="40" t="s">
        <v>25</v>
      </c>
      <c r="P91" s="40" t="s">
        <v>24</v>
      </c>
      <c r="Q91" s="40" t="s">
        <v>26</v>
      </c>
      <c r="R91" s="115"/>
      <c r="S91" s="112"/>
      <c r="T91" s="44"/>
      <c r="U91" s="44"/>
      <c r="V91" s="43"/>
      <c r="W91" s="43">
        <v>1692.5</v>
      </c>
      <c r="X91" s="43">
        <f>4000-1820</f>
        <v>2180</v>
      </c>
      <c r="Y91" s="43">
        <v>91944.7</v>
      </c>
      <c r="Z91" s="44">
        <f>T91+U91+V91+W91+X91+Y91</f>
        <v>95817.2</v>
      </c>
      <c r="AA91" s="42">
        <v>2020</v>
      </c>
      <c r="AB91" s="102"/>
      <c r="AC91" s="53"/>
      <c r="AD91" s="30"/>
    </row>
    <row r="92" spans="1:30" s="31" customFormat="1" ht="29.25" x14ac:dyDescent="0.25">
      <c r="A92" s="28"/>
      <c r="B92" s="28"/>
      <c r="C92" s="28"/>
      <c r="D92" s="28"/>
      <c r="E92" s="28"/>
      <c r="F92" s="28"/>
      <c r="G92" s="28"/>
      <c r="H92" s="28"/>
      <c r="I92" s="29"/>
      <c r="J92" s="28"/>
      <c r="K92" s="28"/>
      <c r="L92" s="28"/>
      <c r="M92" s="28"/>
      <c r="N92" s="28"/>
      <c r="O92" s="28"/>
      <c r="P92" s="28"/>
      <c r="Q92" s="28"/>
      <c r="R92" s="27" t="s">
        <v>53</v>
      </c>
      <c r="S92" s="12" t="s">
        <v>43</v>
      </c>
      <c r="T92" s="16"/>
      <c r="U92" s="16"/>
      <c r="V92" s="16"/>
      <c r="W92" s="16"/>
      <c r="X92" s="16">
        <v>1</v>
      </c>
      <c r="Y92" s="16"/>
      <c r="Z92" s="6">
        <f>X92</f>
        <v>1</v>
      </c>
      <c r="AA92" s="12">
        <v>2019</v>
      </c>
      <c r="AB92" s="102"/>
      <c r="AC92" s="53"/>
      <c r="AD92" s="30"/>
    </row>
    <row r="93" spans="1:30" s="31" customFormat="1" ht="29.25" x14ac:dyDescent="0.25">
      <c r="A93" s="28"/>
      <c r="B93" s="28"/>
      <c r="C93" s="28"/>
      <c r="D93" s="28"/>
      <c r="E93" s="28"/>
      <c r="F93" s="28"/>
      <c r="G93" s="28"/>
      <c r="H93" s="28"/>
      <c r="I93" s="29"/>
      <c r="J93" s="28"/>
      <c r="K93" s="28"/>
      <c r="L93" s="28"/>
      <c r="M93" s="28"/>
      <c r="N93" s="28"/>
      <c r="O93" s="28"/>
      <c r="P93" s="28"/>
      <c r="Q93" s="28"/>
      <c r="R93" s="27" t="s">
        <v>96</v>
      </c>
      <c r="S93" s="12" t="s">
        <v>43</v>
      </c>
      <c r="T93" s="16"/>
      <c r="U93" s="16"/>
      <c r="V93" s="16"/>
      <c r="W93" s="16">
        <v>1</v>
      </c>
      <c r="X93" s="16"/>
      <c r="Y93" s="16"/>
      <c r="Z93" s="6">
        <f>W93</f>
        <v>1</v>
      </c>
      <c r="AA93" s="12">
        <v>2018</v>
      </c>
      <c r="AB93" s="102"/>
      <c r="AC93" s="53"/>
      <c r="AD93" s="30"/>
    </row>
    <row r="94" spans="1:30" s="31" customFormat="1" ht="29.25" x14ac:dyDescent="0.25">
      <c r="A94" s="28"/>
      <c r="B94" s="28"/>
      <c r="C94" s="28"/>
      <c r="D94" s="28"/>
      <c r="E94" s="28"/>
      <c r="F94" s="28"/>
      <c r="G94" s="28"/>
      <c r="H94" s="28"/>
      <c r="I94" s="29"/>
      <c r="J94" s="28"/>
      <c r="K94" s="28"/>
      <c r="L94" s="28"/>
      <c r="M94" s="28"/>
      <c r="N94" s="28"/>
      <c r="O94" s="28"/>
      <c r="P94" s="28"/>
      <c r="Q94" s="28"/>
      <c r="R94" s="27" t="s">
        <v>110</v>
      </c>
      <c r="S94" s="12" t="s">
        <v>5</v>
      </c>
      <c r="T94" s="16"/>
      <c r="U94" s="16"/>
      <c r="V94" s="16"/>
      <c r="W94" s="16"/>
      <c r="X94" s="16"/>
      <c r="Y94" s="8">
        <v>0.6</v>
      </c>
      <c r="Z94" s="5">
        <f>Y94</f>
        <v>0.6</v>
      </c>
      <c r="AA94" s="12">
        <v>2020</v>
      </c>
      <c r="AB94" s="102"/>
      <c r="AC94" s="53"/>
      <c r="AD94" s="30"/>
    </row>
    <row r="95" spans="1:30" s="31" customFormat="1" ht="43.15" customHeight="1" x14ac:dyDescent="0.25">
      <c r="A95" s="40" t="s">
        <v>17</v>
      </c>
      <c r="B95" s="40" t="s">
        <v>18</v>
      </c>
      <c r="C95" s="40" t="s">
        <v>19</v>
      </c>
      <c r="D95" s="40" t="s">
        <v>17</v>
      </c>
      <c r="E95" s="40" t="s">
        <v>27</v>
      </c>
      <c r="F95" s="40" t="s">
        <v>17</v>
      </c>
      <c r="G95" s="40" t="s">
        <v>26</v>
      </c>
      <c r="H95" s="40" t="s">
        <v>17</v>
      </c>
      <c r="I95" s="40" t="s">
        <v>25</v>
      </c>
      <c r="J95" s="40" t="s">
        <v>18</v>
      </c>
      <c r="K95" s="40" t="s">
        <v>17</v>
      </c>
      <c r="L95" s="40" t="s">
        <v>18</v>
      </c>
      <c r="M95" s="40" t="s">
        <v>17</v>
      </c>
      <c r="N95" s="40" t="s">
        <v>17</v>
      </c>
      <c r="O95" s="40" t="s">
        <v>17</v>
      </c>
      <c r="P95" s="40" t="s">
        <v>18</v>
      </c>
      <c r="Q95" s="40" t="s">
        <v>24</v>
      </c>
      <c r="R95" s="81" t="s">
        <v>281</v>
      </c>
      <c r="S95" s="80" t="s">
        <v>48</v>
      </c>
      <c r="T95" s="46"/>
      <c r="U95" s="46"/>
      <c r="V95" s="46"/>
      <c r="W95" s="46"/>
      <c r="X95" s="43">
        <v>2960</v>
      </c>
      <c r="Y95" s="43"/>
      <c r="Z95" s="44">
        <f t="shared" ref="Z95" si="9">X95+Y95</f>
        <v>2960</v>
      </c>
      <c r="AA95" s="42">
        <v>2019</v>
      </c>
      <c r="AB95" s="102"/>
      <c r="AC95" s="53"/>
      <c r="AD95" s="30"/>
    </row>
    <row r="96" spans="1:30" s="31" customFormat="1" ht="29.25" x14ac:dyDescent="0.25">
      <c r="A96" s="28"/>
      <c r="B96" s="28"/>
      <c r="C96" s="28"/>
      <c r="D96" s="28"/>
      <c r="E96" s="28"/>
      <c r="F96" s="28"/>
      <c r="G96" s="28"/>
      <c r="H96" s="28"/>
      <c r="I96" s="29"/>
      <c r="J96" s="28"/>
      <c r="K96" s="28"/>
      <c r="L96" s="28"/>
      <c r="M96" s="28"/>
      <c r="N96" s="28"/>
      <c r="O96" s="28"/>
      <c r="P96" s="28"/>
      <c r="Q96" s="28"/>
      <c r="R96" s="27" t="s">
        <v>53</v>
      </c>
      <c r="S96" s="12" t="s">
        <v>43</v>
      </c>
      <c r="T96" s="16"/>
      <c r="U96" s="16"/>
      <c r="V96" s="16"/>
      <c r="W96" s="16"/>
      <c r="X96" s="16">
        <v>1</v>
      </c>
      <c r="Y96" s="6"/>
      <c r="Z96" s="6">
        <f t="shared" ref="Z96:Z111" si="10">X96</f>
        <v>1</v>
      </c>
      <c r="AA96" s="12">
        <v>2019</v>
      </c>
      <c r="AB96" s="102"/>
      <c r="AC96" s="53"/>
      <c r="AD96" s="30"/>
    </row>
    <row r="97" spans="1:30" s="31" customFormat="1" ht="30" hidden="1" x14ac:dyDescent="0.25">
      <c r="A97" s="75"/>
      <c r="B97" s="75"/>
      <c r="C97" s="75"/>
      <c r="D97" s="75"/>
      <c r="E97" s="75"/>
      <c r="F97" s="75"/>
      <c r="G97" s="75"/>
      <c r="H97" s="75"/>
      <c r="I97" s="74"/>
      <c r="J97" s="75"/>
      <c r="K97" s="75"/>
      <c r="L97" s="75"/>
      <c r="M97" s="75"/>
      <c r="N97" s="75"/>
      <c r="O97" s="75"/>
      <c r="P97" s="75"/>
      <c r="Q97" s="75"/>
      <c r="R97" s="76" t="s">
        <v>109</v>
      </c>
      <c r="S97" s="12" t="s">
        <v>49</v>
      </c>
      <c r="T97" s="16"/>
      <c r="U97" s="16"/>
      <c r="V97" s="16"/>
      <c r="W97" s="16"/>
      <c r="X97" s="16"/>
      <c r="Y97" s="63"/>
      <c r="Z97" s="62">
        <f>Y97</f>
        <v>0</v>
      </c>
      <c r="AA97" s="77">
        <v>2020</v>
      </c>
      <c r="AB97" s="102"/>
      <c r="AC97" s="53"/>
      <c r="AD97" s="30"/>
    </row>
    <row r="98" spans="1:30" s="31" customFormat="1" ht="32.450000000000003" customHeight="1" x14ac:dyDescent="0.25">
      <c r="A98" s="40" t="s">
        <v>17</v>
      </c>
      <c r="B98" s="40" t="s">
        <v>18</v>
      </c>
      <c r="C98" s="40" t="s">
        <v>19</v>
      </c>
      <c r="D98" s="40" t="s">
        <v>17</v>
      </c>
      <c r="E98" s="40" t="s">
        <v>27</v>
      </c>
      <c r="F98" s="40" t="s">
        <v>17</v>
      </c>
      <c r="G98" s="40" t="s">
        <v>26</v>
      </c>
      <c r="H98" s="40" t="s">
        <v>17</v>
      </c>
      <c r="I98" s="40" t="s">
        <v>25</v>
      </c>
      <c r="J98" s="40" t="s">
        <v>18</v>
      </c>
      <c r="K98" s="40" t="s">
        <v>17</v>
      </c>
      <c r="L98" s="40" t="s">
        <v>18</v>
      </c>
      <c r="M98" s="40" t="s">
        <v>17</v>
      </c>
      <c r="N98" s="40" t="s">
        <v>17</v>
      </c>
      <c r="O98" s="40" t="s">
        <v>17</v>
      </c>
      <c r="P98" s="40" t="s">
        <v>17</v>
      </c>
      <c r="Q98" s="40" t="s">
        <v>17</v>
      </c>
      <c r="R98" s="116" t="s">
        <v>282</v>
      </c>
      <c r="S98" s="110" t="s">
        <v>48</v>
      </c>
      <c r="T98" s="46"/>
      <c r="U98" s="46"/>
      <c r="V98" s="46"/>
      <c r="W98" s="46"/>
      <c r="X98" s="44">
        <f>X99+X100</f>
        <v>51000</v>
      </c>
      <c r="Y98" s="44"/>
      <c r="Z98" s="44">
        <f>X98+Y98</f>
        <v>51000</v>
      </c>
      <c r="AA98" s="42">
        <v>2019</v>
      </c>
      <c r="AB98" s="102"/>
      <c r="AC98" s="53"/>
      <c r="AD98" s="30"/>
    </row>
    <row r="99" spans="1:30" s="31" customFormat="1" ht="29.45" customHeight="1" x14ac:dyDescent="0.25">
      <c r="A99" s="40" t="s">
        <v>17</v>
      </c>
      <c r="B99" s="40" t="s">
        <v>18</v>
      </c>
      <c r="C99" s="40" t="s">
        <v>19</v>
      </c>
      <c r="D99" s="40" t="s">
        <v>17</v>
      </c>
      <c r="E99" s="40" t="s">
        <v>27</v>
      </c>
      <c r="F99" s="40" t="s">
        <v>17</v>
      </c>
      <c r="G99" s="40" t="s">
        <v>26</v>
      </c>
      <c r="H99" s="40" t="s">
        <v>17</v>
      </c>
      <c r="I99" s="40" t="s">
        <v>25</v>
      </c>
      <c r="J99" s="40" t="s">
        <v>18</v>
      </c>
      <c r="K99" s="40" t="s">
        <v>17</v>
      </c>
      <c r="L99" s="40" t="s">
        <v>18</v>
      </c>
      <c r="M99" s="40" t="s">
        <v>73</v>
      </c>
      <c r="N99" s="40" t="s">
        <v>17</v>
      </c>
      <c r="O99" s="40" t="s">
        <v>25</v>
      </c>
      <c r="P99" s="40" t="s">
        <v>24</v>
      </c>
      <c r="Q99" s="40" t="s">
        <v>94</v>
      </c>
      <c r="R99" s="117"/>
      <c r="S99" s="111"/>
      <c r="T99" s="46"/>
      <c r="U99" s="46"/>
      <c r="V99" s="46"/>
      <c r="W99" s="46"/>
      <c r="X99" s="43">
        <f>3598+6602</f>
        <v>10200</v>
      </c>
      <c r="Y99" s="43"/>
      <c r="Z99" s="44">
        <f>X99+Y99</f>
        <v>10200</v>
      </c>
      <c r="AA99" s="42">
        <v>2019</v>
      </c>
      <c r="AB99" s="102"/>
      <c r="AC99" s="53"/>
      <c r="AD99" s="30"/>
    </row>
    <row r="100" spans="1:30" s="31" customFormat="1" ht="29.45" customHeight="1" x14ac:dyDescent="0.25">
      <c r="A100" s="40" t="s">
        <v>17</v>
      </c>
      <c r="B100" s="40" t="s">
        <v>18</v>
      </c>
      <c r="C100" s="40" t="s">
        <v>19</v>
      </c>
      <c r="D100" s="40" t="s">
        <v>17</v>
      </c>
      <c r="E100" s="40" t="s">
        <v>27</v>
      </c>
      <c r="F100" s="40" t="s">
        <v>17</v>
      </c>
      <c r="G100" s="40" t="s">
        <v>26</v>
      </c>
      <c r="H100" s="40" t="s">
        <v>17</v>
      </c>
      <c r="I100" s="40" t="s">
        <v>25</v>
      </c>
      <c r="J100" s="40" t="s">
        <v>18</v>
      </c>
      <c r="K100" s="40" t="s">
        <v>17</v>
      </c>
      <c r="L100" s="40" t="s">
        <v>18</v>
      </c>
      <c r="M100" s="40" t="s">
        <v>18</v>
      </c>
      <c r="N100" s="40" t="s">
        <v>17</v>
      </c>
      <c r="O100" s="40" t="s">
        <v>25</v>
      </c>
      <c r="P100" s="40" t="s">
        <v>24</v>
      </c>
      <c r="Q100" s="40" t="s">
        <v>94</v>
      </c>
      <c r="R100" s="118"/>
      <c r="S100" s="112"/>
      <c r="T100" s="46"/>
      <c r="U100" s="46"/>
      <c r="V100" s="46"/>
      <c r="W100" s="46"/>
      <c r="X100" s="43">
        <v>40800</v>
      </c>
      <c r="Y100" s="47"/>
      <c r="Z100" s="44">
        <f>X100</f>
        <v>40800</v>
      </c>
      <c r="AA100" s="42">
        <v>2019</v>
      </c>
      <c r="AB100" s="102"/>
      <c r="AC100" s="53"/>
      <c r="AD100" s="30"/>
    </row>
    <row r="101" spans="1:30" s="31" customFormat="1" ht="29.25" x14ac:dyDescent="0.25">
      <c r="A101" s="28"/>
      <c r="B101" s="28"/>
      <c r="C101" s="28"/>
      <c r="D101" s="28"/>
      <c r="E101" s="28"/>
      <c r="F101" s="28"/>
      <c r="G101" s="28"/>
      <c r="H101" s="28"/>
      <c r="I101" s="29"/>
      <c r="J101" s="28"/>
      <c r="K101" s="28"/>
      <c r="L101" s="28"/>
      <c r="M101" s="28"/>
      <c r="N101" s="28"/>
      <c r="O101" s="28"/>
      <c r="P101" s="28"/>
      <c r="Q101" s="28"/>
      <c r="R101" s="27" t="s">
        <v>53</v>
      </c>
      <c r="S101" s="12" t="s">
        <v>43</v>
      </c>
      <c r="T101" s="16"/>
      <c r="U101" s="16"/>
      <c r="V101" s="16"/>
      <c r="W101" s="16"/>
      <c r="X101" s="16"/>
      <c r="Y101" s="16"/>
      <c r="Z101" s="6"/>
      <c r="AA101" s="12"/>
      <c r="AB101" s="102"/>
      <c r="AC101" s="53"/>
      <c r="AD101" s="30"/>
    </row>
    <row r="102" spans="1:30" s="31" customFormat="1" ht="42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9"/>
      <c r="J102" s="28"/>
      <c r="K102" s="28"/>
      <c r="L102" s="28"/>
      <c r="M102" s="28"/>
      <c r="N102" s="28"/>
      <c r="O102" s="28"/>
      <c r="P102" s="28"/>
      <c r="Q102" s="28"/>
      <c r="R102" s="14" t="s">
        <v>121</v>
      </c>
      <c r="S102" s="12" t="s">
        <v>4</v>
      </c>
      <c r="T102" s="16"/>
      <c r="U102" s="16"/>
      <c r="V102" s="8"/>
      <c r="W102" s="8"/>
      <c r="X102" s="8">
        <v>90</v>
      </c>
      <c r="Y102" s="8"/>
      <c r="Z102" s="5">
        <f>X102+Y102</f>
        <v>90</v>
      </c>
      <c r="AA102" s="15">
        <v>2020</v>
      </c>
      <c r="AB102" s="102"/>
      <c r="AC102" s="53"/>
      <c r="AD102" s="30"/>
    </row>
    <row r="103" spans="1:30" s="31" customFormat="1" ht="37.15" customHeight="1" x14ac:dyDescent="0.25">
      <c r="A103" s="40" t="s">
        <v>17</v>
      </c>
      <c r="B103" s="40" t="s">
        <v>18</v>
      </c>
      <c r="C103" s="40" t="s">
        <v>19</v>
      </c>
      <c r="D103" s="40" t="s">
        <v>17</v>
      </c>
      <c r="E103" s="40" t="s">
        <v>27</v>
      </c>
      <c r="F103" s="40" t="s">
        <v>17</v>
      </c>
      <c r="G103" s="40" t="s">
        <v>26</v>
      </c>
      <c r="H103" s="40" t="s">
        <v>17</v>
      </c>
      <c r="I103" s="40" t="s">
        <v>25</v>
      </c>
      <c r="J103" s="40" t="s">
        <v>18</v>
      </c>
      <c r="K103" s="40" t="s">
        <v>17</v>
      </c>
      <c r="L103" s="40" t="s">
        <v>18</v>
      </c>
      <c r="M103" s="40" t="s">
        <v>17</v>
      </c>
      <c r="N103" s="40" t="s">
        <v>17</v>
      </c>
      <c r="O103" s="40" t="s">
        <v>17</v>
      </c>
      <c r="P103" s="40" t="s">
        <v>17</v>
      </c>
      <c r="Q103" s="40" t="s">
        <v>17</v>
      </c>
      <c r="R103" s="116" t="s">
        <v>283</v>
      </c>
      <c r="S103" s="110" t="s">
        <v>48</v>
      </c>
      <c r="T103" s="46"/>
      <c r="U103" s="46"/>
      <c r="V103" s="46"/>
      <c r="W103" s="46"/>
      <c r="X103" s="44">
        <f>X104+X105</f>
        <v>17421.8</v>
      </c>
      <c r="Y103" s="44">
        <f>Y104+Y105</f>
        <v>17431.2</v>
      </c>
      <c r="Z103" s="44">
        <f>Z104+Z105</f>
        <v>34853</v>
      </c>
      <c r="AA103" s="42">
        <v>2020</v>
      </c>
      <c r="AB103" s="102"/>
      <c r="AC103" s="53"/>
      <c r="AD103" s="30"/>
    </row>
    <row r="104" spans="1:30" s="31" customFormat="1" ht="40.15" customHeight="1" x14ac:dyDescent="0.25">
      <c r="A104" s="40" t="s">
        <v>17</v>
      </c>
      <c r="B104" s="40" t="s">
        <v>18</v>
      </c>
      <c r="C104" s="40" t="s">
        <v>19</v>
      </c>
      <c r="D104" s="40" t="s">
        <v>17</v>
      </c>
      <c r="E104" s="40" t="s">
        <v>27</v>
      </c>
      <c r="F104" s="40" t="s">
        <v>17</v>
      </c>
      <c r="G104" s="40" t="s">
        <v>26</v>
      </c>
      <c r="H104" s="40" t="s">
        <v>17</v>
      </c>
      <c r="I104" s="40" t="s">
        <v>25</v>
      </c>
      <c r="J104" s="40" t="s">
        <v>18</v>
      </c>
      <c r="K104" s="40" t="s">
        <v>17</v>
      </c>
      <c r="L104" s="40" t="s">
        <v>18</v>
      </c>
      <c r="M104" s="40" t="s">
        <v>73</v>
      </c>
      <c r="N104" s="40" t="s">
        <v>17</v>
      </c>
      <c r="O104" s="40" t="s">
        <v>25</v>
      </c>
      <c r="P104" s="40" t="s">
        <v>24</v>
      </c>
      <c r="Q104" s="40" t="s">
        <v>95</v>
      </c>
      <c r="R104" s="117"/>
      <c r="S104" s="111"/>
      <c r="T104" s="46"/>
      <c r="U104" s="46"/>
      <c r="V104" s="46"/>
      <c r="W104" s="46"/>
      <c r="X104" s="43">
        <f>2500+5000-4023</f>
        <v>3477</v>
      </c>
      <c r="Y104" s="43">
        <v>1743.1</v>
      </c>
      <c r="Z104" s="44">
        <f>X104+Y104</f>
        <v>5220.1000000000004</v>
      </c>
      <c r="AA104" s="42">
        <v>2020</v>
      </c>
      <c r="AB104" s="102"/>
      <c r="AC104" s="53"/>
      <c r="AD104" s="30"/>
    </row>
    <row r="105" spans="1:30" s="31" customFormat="1" ht="39.6" customHeight="1" x14ac:dyDescent="0.25">
      <c r="A105" s="40" t="s">
        <v>17</v>
      </c>
      <c r="B105" s="40" t="s">
        <v>18</v>
      </c>
      <c r="C105" s="40" t="s">
        <v>19</v>
      </c>
      <c r="D105" s="40" t="s">
        <v>17</v>
      </c>
      <c r="E105" s="40" t="s">
        <v>27</v>
      </c>
      <c r="F105" s="40" t="s">
        <v>17</v>
      </c>
      <c r="G105" s="40" t="s">
        <v>26</v>
      </c>
      <c r="H105" s="40" t="s">
        <v>17</v>
      </c>
      <c r="I105" s="40" t="s">
        <v>25</v>
      </c>
      <c r="J105" s="40" t="s">
        <v>18</v>
      </c>
      <c r="K105" s="40" t="s">
        <v>17</v>
      </c>
      <c r="L105" s="40" t="s">
        <v>18</v>
      </c>
      <c r="M105" s="40" t="s">
        <v>18</v>
      </c>
      <c r="N105" s="40" t="s">
        <v>17</v>
      </c>
      <c r="O105" s="40" t="s">
        <v>25</v>
      </c>
      <c r="P105" s="40" t="s">
        <v>24</v>
      </c>
      <c r="Q105" s="40" t="s">
        <v>95</v>
      </c>
      <c r="R105" s="118"/>
      <c r="S105" s="112"/>
      <c r="T105" s="46"/>
      <c r="U105" s="46"/>
      <c r="V105" s="46"/>
      <c r="W105" s="46"/>
      <c r="X105" s="43">
        <f>30000-16055.2</f>
        <v>13944.8</v>
      </c>
      <c r="Y105" s="43">
        <v>15688.1</v>
      </c>
      <c r="Z105" s="44">
        <f>X105+Y105</f>
        <v>29632.9</v>
      </c>
      <c r="AA105" s="42">
        <v>2020</v>
      </c>
      <c r="AB105" s="102"/>
      <c r="AC105" s="53"/>
      <c r="AD105" s="30"/>
    </row>
    <row r="106" spans="1:30" s="31" customFormat="1" ht="29.25" x14ac:dyDescent="0.25">
      <c r="A106" s="28"/>
      <c r="B106" s="28"/>
      <c r="C106" s="28"/>
      <c r="D106" s="28"/>
      <c r="E106" s="28"/>
      <c r="F106" s="28"/>
      <c r="G106" s="28"/>
      <c r="H106" s="28"/>
      <c r="I106" s="29"/>
      <c r="J106" s="28"/>
      <c r="K106" s="28"/>
      <c r="L106" s="28"/>
      <c r="M106" s="28"/>
      <c r="N106" s="28"/>
      <c r="O106" s="28"/>
      <c r="P106" s="28"/>
      <c r="Q106" s="28"/>
      <c r="R106" s="27" t="s">
        <v>53</v>
      </c>
      <c r="S106" s="12" t="s">
        <v>43</v>
      </c>
      <c r="T106" s="16"/>
      <c r="U106" s="16"/>
      <c r="V106" s="16"/>
      <c r="W106" s="16"/>
      <c r="X106" s="16"/>
      <c r="Y106" s="16">
        <v>1</v>
      </c>
      <c r="Z106" s="6">
        <f>Y106</f>
        <v>1</v>
      </c>
      <c r="AA106" s="12">
        <v>2020</v>
      </c>
      <c r="AB106" s="102"/>
      <c r="AC106" s="53"/>
      <c r="AD106" s="30"/>
    </row>
    <row r="107" spans="1:30" s="31" customFormat="1" ht="30" x14ac:dyDescent="0.25">
      <c r="A107" s="28"/>
      <c r="B107" s="28"/>
      <c r="C107" s="28"/>
      <c r="D107" s="28"/>
      <c r="E107" s="28"/>
      <c r="F107" s="28"/>
      <c r="G107" s="28"/>
      <c r="H107" s="28"/>
      <c r="I107" s="29"/>
      <c r="J107" s="28"/>
      <c r="K107" s="28"/>
      <c r="L107" s="28"/>
      <c r="M107" s="28"/>
      <c r="N107" s="28"/>
      <c r="O107" s="28"/>
      <c r="P107" s="28"/>
      <c r="Q107" s="28"/>
      <c r="R107" s="14" t="s">
        <v>104</v>
      </c>
      <c r="S107" s="12" t="s">
        <v>4</v>
      </c>
      <c r="T107" s="16"/>
      <c r="U107" s="16"/>
      <c r="V107" s="8"/>
      <c r="W107" s="8"/>
      <c r="X107" s="8">
        <v>90</v>
      </c>
      <c r="Y107" s="8">
        <v>10</v>
      </c>
      <c r="Z107" s="5">
        <f>X107+Y107</f>
        <v>100</v>
      </c>
      <c r="AA107" s="15">
        <v>2020</v>
      </c>
      <c r="AB107" s="102"/>
      <c r="AC107" s="53"/>
      <c r="AD107" s="30"/>
    </row>
    <row r="108" spans="1:30" s="31" customFormat="1" ht="36.6" customHeight="1" x14ac:dyDescent="0.25">
      <c r="A108" s="40" t="s">
        <v>17</v>
      </c>
      <c r="B108" s="40" t="s">
        <v>18</v>
      </c>
      <c r="C108" s="40" t="s">
        <v>19</v>
      </c>
      <c r="D108" s="40" t="s">
        <v>17</v>
      </c>
      <c r="E108" s="40" t="s">
        <v>27</v>
      </c>
      <c r="F108" s="40" t="s">
        <v>17</v>
      </c>
      <c r="G108" s="40" t="s">
        <v>26</v>
      </c>
      <c r="H108" s="40" t="s">
        <v>17</v>
      </c>
      <c r="I108" s="40" t="s">
        <v>25</v>
      </c>
      <c r="J108" s="40" t="s">
        <v>18</v>
      </c>
      <c r="K108" s="40" t="s">
        <v>17</v>
      </c>
      <c r="L108" s="40" t="s">
        <v>18</v>
      </c>
      <c r="M108" s="40" t="s">
        <v>17</v>
      </c>
      <c r="N108" s="40" t="s">
        <v>17</v>
      </c>
      <c r="O108" s="40" t="s">
        <v>17</v>
      </c>
      <c r="P108" s="40" t="s">
        <v>17</v>
      </c>
      <c r="Q108" s="40" t="s">
        <v>17</v>
      </c>
      <c r="R108" s="116" t="s">
        <v>120</v>
      </c>
      <c r="S108" s="110" t="s">
        <v>48</v>
      </c>
      <c r="T108" s="46"/>
      <c r="U108" s="46"/>
      <c r="V108" s="46"/>
      <c r="W108" s="46"/>
      <c r="X108" s="44">
        <f>X109+X110</f>
        <v>5445</v>
      </c>
      <c r="Y108" s="46"/>
      <c r="Z108" s="44">
        <f>Z109+Z110</f>
        <v>5445</v>
      </c>
      <c r="AA108" s="42">
        <v>2019</v>
      </c>
      <c r="AB108" s="102"/>
      <c r="AC108" s="53"/>
      <c r="AD108" s="30"/>
    </row>
    <row r="109" spans="1:30" s="31" customFormat="1" ht="39.6" customHeight="1" x14ac:dyDescent="0.25">
      <c r="A109" s="40" t="s">
        <v>17</v>
      </c>
      <c r="B109" s="40" t="s">
        <v>18</v>
      </c>
      <c r="C109" s="40" t="s">
        <v>19</v>
      </c>
      <c r="D109" s="40" t="s">
        <v>17</v>
      </c>
      <c r="E109" s="40" t="s">
        <v>27</v>
      </c>
      <c r="F109" s="40" t="s">
        <v>17</v>
      </c>
      <c r="G109" s="40" t="s">
        <v>26</v>
      </c>
      <c r="H109" s="40" t="s">
        <v>17</v>
      </c>
      <c r="I109" s="40" t="s">
        <v>25</v>
      </c>
      <c r="J109" s="40" t="s">
        <v>18</v>
      </c>
      <c r="K109" s="40" t="s">
        <v>17</v>
      </c>
      <c r="L109" s="40" t="s">
        <v>18</v>
      </c>
      <c r="M109" s="40" t="s">
        <v>73</v>
      </c>
      <c r="N109" s="40" t="s">
        <v>17</v>
      </c>
      <c r="O109" s="40" t="s">
        <v>25</v>
      </c>
      <c r="P109" s="40" t="s">
        <v>24</v>
      </c>
      <c r="Q109" s="40" t="s">
        <v>98</v>
      </c>
      <c r="R109" s="117"/>
      <c r="S109" s="111"/>
      <c r="T109" s="46"/>
      <c r="U109" s="46"/>
      <c r="V109" s="46"/>
      <c r="W109" s="46"/>
      <c r="X109" s="43">
        <f>2420-1331</f>
        <v>1089</v>
      </c>
      <c r="Y109" s="46"/>
      <c r="Z109" s="44">
        <f t="shared" si="10"/>
        <v>1089</v>
      </c>
      <c r="AA109" s="42">
        <v>2019</v>
      </c>
      <c r="AB109" s="102"/>
      <c r="AC109" s="53"/>
      <c r="AD109" s="30"/>
    </row>
    <row r="110" spans="1:30" s="31" customFormat="1" ht="37.9" customHeight="1" x14ac:dyDescent="0.25">
      <c r="A110" s="40" t="s">
        <v>17</v>
      </c>
      <c r="B110" s="40" t="s">
        <v>18</v>
      </c>
      <c r="C110" s="40" t="s">
        <v>19</v>
      </c>
      <c r="D110" s="40" t="s">
        <v>17</v>
      </c>
      <c r="E110" s="40" t="s">
        <v>27</v>
      </c>
      <c r="F110" s="40" t="s">
        <v>17</v>
      </c>
      <c r="G110" s="40" t="s">
        <v>26</v>
      </c>
      <c r="H110" s="40" t="s">
        <v>17</v>
      </c>
      <c r="I110" s="40" t="s">
        <v>25</v>
      </c>
      <c r="J110" s="40" t="s">
        <v>18</v>
      </c>
      <c r="K110" s="40" t="s">
        <v>17</v>
      </c>
      <c r="L110" s="40" t="s">
        <v>18</v>
      </c>
      <c r="M110" s="40" t="s">
        <v>18</v>
      </c>
      <c r="N110" s="40" t="s">
        <v>17</v>
      </c>
      <c r="O110" s="40" t="s">
        <v>25</v>
      </c>
      <c r="P110" s="40" t="s">
        <v>24</v>
      </c>
      <c r="Q110" s="40" t="s">
        <v>98</v>
      </c>
      <c r="R110" s="118"/>
      <c r="S110" s="112"/>
      <c r="T110" s="46"/>
      <c r="U110" s="46"/>
      <c r="V110" s="46"/>
      <c r="W110" s="46"/>
      <c r="X110" s="43">
        <f>9680-5324</f>
        <v>4356</v>
      </c>
      <c r="Y110" s="46"/>
      <c r="Z110" s="44">
        <f>X110</f>
        <v>4356</v>
      </c>
      <c r="AA110" s="42">
        <v>2019</v>
      </c>
      <c r="AB110" s="102"/>
      <c r="AC110" s="53"/>
      <c r="AD110" s="30"/>
    </row>
    <row r="111" spans="1:30" s="31" customFormat="1" ht="29.25" x14ac:dyDescent="0.25">
      <c r="A111" s="28"/>
      <c r="B111" s="28"/>
      <c r="C111" s="28"/>
      <c r="D111" s="28"/>
      <c r="E111" s="28"/>
      <c r="F111" s="28"/>
      <c r="G111" s="28"/>
      <c r="H111" s="28"/>
      <c r="I111" s="29"/>
      <c r="J111" s="28"/>
      <c r="K111" s="28"/>
      <c r="L111" s="28"/>
      <c r="M111" s="28"/>
      <c r="N111" s="28"/>
      <c r="O111" s="28"/>
      <c r="P111" s="28"/>
      <c r="Q111" s="28"/>
      <c r="R111" s="27" t="s">
        <v>53</v>
      </c>
      <c r="S111" s="12" t="s">
        <v>43</v>
      </c>
      <c r="T111" s="16"/>
      <c r="U111" s="16"/>
      <c r="V111" s="16"/>
      <c r="W111" s="16"/>
      <c r="X111" s="16">
        <v>1</v>
      </c>
      <c r="Y111" s="16"/>
      <c r="Z111" s="6">
        <f t="shared" si="10"/>
        <v>1</v>
      </c>
      <c r="AA111" s="12">
        <v>2019</v>
      </c>
      <c r="AB111" s="102"/>
      <c r="AC111" s="53"/>
      <c r="AD111" s="30"/>
    </row>
    <row r="112" spans="1:30" s="31" customFormat="1" ht="48" customHeight="1" x14ac:dyDescent="0.25">
      <c r="A112" s="40" t="s">
        <v>17</v>
      </c>
      <c r="B112" s="40" t="s">
        <v>18</v>
      </c>
      <c r="C112" s="40" t="s">
        <v>19</v>
      </c>
      <c r="D112" s="40" t="s">
        <v>17</v>
      </c>
      <c r="E112" s="40" t="s">
        <v>27</v>
      </c>
      <c r="F112" s="40" t="s">
        <v>18</v>
      </c>
      <c r="G112" s="40" t="s">
        <v>19</v>
      </c>
      <c r="H112" s="40" t="s">
        <v>17</v>
      </c>
      <c r="I112" s="40" t="s">
        <v>25</v>
      </c>
      <c r="J112" s="40" t="s">
        <v>18</v>
      </c>
      <c r="K112" s="40" t="s">
        <v>17</v>
      </c>
      <c r="L112" s="40" t="s">
        <v>18</v>
      </c>
      <c r="M112" s="40" t="s">
        <v>106</v>
      </c>
      <c r="N112" s="40" t="s">
        <v>28</v>
      </c>
      <c r="O112" s="40" t="s">
        <v>25</v>
      </c>
      <c r="P112" s="40" t="s">
        <v>27</v>
      </c>
      <c r="Q112" s="40" t="s">
        <v>17</v>
      </c>
      <c r="R112" s="45" t="s">
        <v>112</v>
      </c>
      <c r="S112" s="42" t="s">
        <v>48</v>
      </c>
      <c r="T112" s="46"/>
      <c r="U112" s="46"/>
      <c r="V112" s="46"/>
      <c r="W112" s="46"/>
      <c r="X112" s="46"/>
      <c r="Y112" s="44">
        <v>153811.29999999999</v>
      </c>
      <c r="Z112" s="44">
        <f>Y112</f>
        <v>153811.29999999999</v>
      </c>
      <c r="AA112" s="42">
        <v>2020</v>
      </c>
      <c r="AB112" s="102"/>
      <c r="AC112" s="53"/>
      <c r="AD112" s="30"/>
    </row>
    <row r="113" spans="1:32" s="31" customFormat="1" ht="30" x14ac:dyDescent="0.25">
      <c r="A113" s="28"/>
      <c r="B113" s="28"/>
      <c r="C113" s="28"/>
      <c r="D113" s="28"/>
      <c r="E113" s="28"/>
      <c r="F113" s="28"/>
      <c r="G113" s="28"/>
      <c r="H113" s="28"/>
      <c r="I113" s="29"/>
      <c r="J113" s="28"/>
      <c r="K113" s="28"/>
      <c r="L113" s="28"/>
      <c r="M113" s="28"/>
      <c r="N113" s="28"/>
      <c r="O113" s="28"/>
      <c r="P113" s="28"/>
      <c r="Q113" s="28"/>
      <c r="R113" s="82" t="s">
        <v>113</v>
      </c>
      <c r="S113" s="56" t="s">
        <v>105</v>
      </c>
      <c r="T113" s="16"/>
      <c r="U113" s="16"/>
      <c r="V113" s="16"/>
      <c r="W113" s="16"/>
      <c r="X113" s="16"/>
      <c r="Y113" s="83">
        <v>88.4</v>
      </c>
      <c r="Z113" s="84">
        <f>Y113</f>
        <v>88.4</v>
      </c>
      <c r="AA113" s="12">
        <v>2020</v>
      </c>
      <c r="AB113" s="102"/>
      <c r="AC113" s="53"/>
      <c r="AD113" s="30"/>
    </row>
    <row r="114" spans="1:32" s="59" customFormat="1" ht="45.6" customHeight="1" x14ac:dyDescent="0.25">
      <c r="A114" s="40" t="s">
        <v>17</v>
      </c>
      <c r="B114" s="40" t="s">
        <v>18</v>
      </c>
      <c r="C114" s="40" t="s">
        <v>19</v>
      </c>
      <c r="D114" s="40" t="s">
        <v>17</v>
      </c>
      <c r="E114" s="40" t="s">
        <v>27</v>
      </c>
      <c r="F114" s="40" t="s">
        <v>17</v>
      </c>
      <c r="G114" s="40" t="s">
        <v>26</v>
      </c>
      <c r="H114" s="40" t="s">
        <v>17</v>
      </c>
      <c r="I114" s="40" t="s">
        <v>25</v>
      </c>
      <c r="J114" s="40" t="s">
        <v>18</v>
      </c>
      <c r="K114" s="40" t="s">
        <v>17</v>
      </c>
      <c r="L114" s="40" t="s">
        <v>18</v>
      </c>
      <c r="M114" s="40" t="s">
        <v>17</v>
      </c>
      <c r="N114" s="40" t="s">
        <v>17</v>
      </c>
      <c r="O114" s="40" t="s">
        <v>17</v>
      </c>
      <c r="P114" s="40" t="s">
        <v>28</v>
      </c>
      <c r="Q114" s="40" t="s">
        <v>28</v>
      </c>
      <c r="R114" s="41" t="s">
        <v>114</v>
      </c>
      <c r="S114" s="42" t="s">
        <v>48</v>
      </c>
      <c r="T114" s="47"/>
      <c r="U114" s="47"/>
      <c r="V114" s="47"/>
      <c r="W114" s="47"/>
      <c r="X114" s="47"/>
      <c r="Y114" s="44">
        <v>2700</v>
      </c>
      <c r="Z114" s="44">
        <f>Y114</f>
        <v>2700</v>
      </c>
      <c r="AA114" s="42">
        <v>2020</v>
      </c>
      <c r="AB114" s="104"/>
      <c r="AC114" s="58"/>
      <c r="AD114" s="57"/>
    </row>
    <row r="115" spans="1:32" s="31" customFormat="1" ht="32.450000000000003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9"/>
      <c r="J115" s="28"/>
      <c r="K115" s="28"/>
      <c r="L115" s="28"/>
      <c r="M115" s="28"/>
      <c r="N115" s="28"/>
      <c r="O115" s="28"/>
      <c r="P115" s="28"/>
      <c r="Q115" s="28"/>
      <c r="R115" s="27" t="s">
        <v>53</v>
      </c>
      <c r="S115" s="12" t="s">
        <v>43</v>
      </c>
      <c r="T115" s="16"/>
      <c r="U115" s="16"/>
      <c r="V115" s="16"/>
      <c r="W115" s="16"/>
      <c r="X115" s="16"/>
      <c r="Y115" s="16">
        <v>1</v>
      </c>
      <c r="Z115" s="6">
        <v>1</v>
      </c>
      <c r="AA115" s="12">
        <v>2020</v>
      </c>
      <c r="AB115" s="102"/>
      <c r="AC115" s="53"/>
      <c r="AD115" s="30"/>
    </row>
    <row r="116" spans="1:32" s="31" customFormat="1" ht="55.9" customHeight="1" x14ac:dyDescent="0.25">
      <c r="A116" s="40" t="s">
        <v>17</v>
      </c>
      <c r="B116" s="40" t="s">
        <v>18</v>
      </c>
      <c r="C116" s="40" t="s">
        <v>19</v>
      </c>
      <c r="D116" s="40" t="s">
        <v>17</v>
      </c>
      <c r="E116" s="40" t="s">
        <v>27</v>
      </c>
      <c r="F116" s="40" t="s">
        <v>18</v>
      </c>
      <c r="G116" s="40" t="s">
        <v>19</v>
      </c>
      <c r="H116" s="40" t="s">
        <v>33</v>
      </c>
      <c r="I116" s="40" t="s">
        <v>17</v>
      </c>
      <c r="J116" s="40" t="s">
        <v>28</v>
      </c>
      <c r="K116" s="40" t="s">
        <v>18</v>
      </c>
      <c r="L116" s="40" t="s">
        <v>24</v>
      </c>
      <c r="M116" s="40" t="s">
        <v>17</v>
      </c>
      <c r="N116" s="40" t="s">
        <v>17</v>
      </c>
      <c r="O116" s="40" t="s">
        <v>17</v>
      </c>
      <c r="P116" s="40" t="s">
        <v>18</v>
      </c>
      <c r="Q116" s="40" t="s">
        <v>27</v>
      </c>
      <c r="R116" s="45" t="s">
        <v>115</v>
      </c>
      <c r="S116" s="42" t="s">
        <v>48</v>
      </c>
      <c r="T116" s="47"/>
      <c r="U116" s="47"/>
      <c r="V116" s="47"/>
      <c r="W116" s="47"/>
      <c r="X116" s="44">
        <v>1000</v>
      </c>
      <c r="Y116" s="44"/>
      <c r="Z116" s="44">
        <f>Y116+X116</f>
        <v>1000</v>
      </c>
      <c r="AA116" s="42">
        <v>2019</v>
      </c>
      <c r="AB116" s="102"/>
      <c r="AC116" s="53"/>
      <c r="AD116" s="30"/>
    </row>
    <row r="117" spans="1:32" s="31" customFormat="1" ht="32.450000000000003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9"/>
      <c r="J117" s="28"/>
      <c r="K117" s="28"/>
      <c r="L117" s="28"/>
      <c r="M117" s="28"/>
      <c r="N117" s="28"/>
      <c r="O117" s="28"/>
      <c r="P117" s="28"/>
      <c r="Q117" s="28"/>
      <c r="R117" s="27" t="s">
        <v>53</v>
      </c>
      <c r="S117" s="12" t="s">
        <v>43</v>
      </c>
      <c r="T117" s="16"/>
      <c r="U117" s="16"/>
      <c r="V117" s="16"/>
      <c r="W117" s="16"/>
      <c r="X117" s="16">
        <v>1</v>
      </c>
      <c r="Y117" s="16"/>
      <c r="Z117" s="6">
        <v>1</v>
      </c>
      <c r="AA117" s="12">
        <v>2019</v>
      </c>
      <c r="AB117" s="102"/>
      <c r="AC117" s="53"/>
      <c r="AD117" s="30"/>
    </row>
    <row r="118" spans="1:32" s="37" customFormat="1" ht="80.25" customHeight="1" x14ac:dyDescent="0.25">
      <c r="A118" s="85"/>
      <c r="B118" s="85"/>
      <c r="C118" s="85"/>
      <c r="D118" s="85" t="s">
        <v>17</v>
      </c>
      <c r="E118" s="85" t="s">
        <v>27</v>
      </c>
      <c r="F118" s="85" t="s">
        <v>17</v>
      </c>
      <c r="G118" s="85" t="s">
        <v>26</v>
      </c>
      <c r="H118" s="85" t="s">
        <v>17</v>
      </c>
      <c r="I118" s="85" t="s">
        <v>25</v>
      </c>
      <c r="J118" s="85" t="s">
        <v>18</v>
      </c>
      <c r="K118" s="85" t="s">
        <v>17</v>
      </c>
      <c r="L118" s="85" t="s">
        <v>19</v>
      </c>
      <c r="M118" s="85" t="s">
        <v>17</v>
      </c>
      <c r="N118" s="85" t="s">
        <v>17</v>
      </c>
      <c r="O118" s="85" t="s">
        <v>17</v>
      </c>
      <c r="P118" s="85" t="s">
        <v>17</v>
      </c>
      <c r="Q118" s="85" t="s">
        <v>17</v>
      </c>
      <c r="R118" s="86" t="s">
        <v>31</v>
      </c>
      <c r="S118" s="21" t="s">
        <v>48</v>
      </c>
      <c r="T118" s="13">
        <f>T123+T140</f>
        <v>259621.5</v>
      </c>
      <c r="U118" s="13">
        <f>U123+U140</f>
        <v>238774.5</v>
      </c>
      <c r="V118" s="13">
        <f>V122+V140</f>
        <v>637877.69999999995</v>
      </c>
      <c r="W118" s="13">
        <f>W122+W140</f>
        <v>235278.7</v>
      </c>
      <c r="X118" s="13">
        <f>X122+X140+X189</f>
        <v>1008896</v>
      </c>
      <c r="Y118" s="13">
        <f>Y122+Y140+Y189</f>
        <v>1823554.1999999997</v>
      </c>
      <c r="Z118" s="13">
        <f>T118+U118+V118+W118+X118+Y118</f>
        <v>4204002.5999999996</v>
      </c>
      <c r="AA118" s="21">
        <v>2020</v>
      </c>
      <c r="AB118" s="102"/>
      <c r="AC118" s="53"/>
      <c r="AD118" s="30"/>
      <c r="AE118" s="31"/>
      <c r="AF118" s="31"/>
    </row>
    <row r="119" spans="1:32" s="2" customFormat="1" ht="54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9"/>
      <c r="J119" s="28"/>
      <c r="K119" s="28"/>
      <c r="L119" s="28"/>
      <c r="M119" s="28"/>
      <c r="N119" s="28"/>
      <c r="O119" s="28"/>
      <c r="P119" s="28"/>
      <c r="Q119" s="28"/>
      <c r="R119" s="27" t="s">
        <v>155</v>
      </c>
      <c r="S119" s="12" t="s">
        <v>49</v>
      </c>
      <c r="T119" s="8">
        <f>T134+T160</f>
        <v>223.1</v>
      </c>
      <c r="U119" s="8">
        <f>U134+U185</f>
        <v>315.7</v>
      </c>
      <c r="V119" s="8">
        <f>V134+V185</f>
        <v>104</v>
      </c>
      <c r="W119" s="8">
        <f>W134+W185</f>
        <v>134.80000000000001</v>
      </c>
      <c r="X119" s="8">
        <f>X134+X185</f>
        <v>12.1</v>
      </c>
      <c r="Y119" s="8">
        <f>Y134+Y185</f>
        <v>133.69</v>
      </c>
      <c r="Z119" s="5">
        <f>T119+U119+V119+W119+X119+Y119</f>
        <v>923.38999999999987</v>
      </c>
      <c r="AA119" s="12">
        <v>2020</v>
      </c>
      <c r="AB119" s="102"/>
      <c r="AC119" s="53"/>
      <c r="AD119" s="30"/>
      <c r="AE119" s="31"/>
      <c r="AF119" s="31"/>
    </row>
    <row r="120" spans="1:32" s="2" customFormat="1" ht="34.1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9"/>
      <c r="J120" s="28"/>
      <c r="K120" s="28"/>
      <c r="L120" s="28"/>
      <c r="M120" s="28"/>
      <c r="N120" s="28"/>
      <c r="O120" s="28"/>
      <c r="P120" s="28"/>
      <c r="Q120" s="28"/>
      <c r="R120" s="27" t="s">
        <v>156</v>
      </c>
      <c r="S120" s="12" t="s">
        <v>49</v>
      </c>
      <c r="T120" s="8"/>
      <c r="U120" s="8"/>
      <c r="V120" s="8"/>
      <c r="W120" s="8">
        <f>W137+W188</f>
        <v>20.7</v>
      </c>
      <c r="X120" s="8"/>
      <c r="Y120" s="8">
        <f>Y137+Y188</f>
        <v>5.3</v>
      </c>
      <c r="Z120" s="5">
        <f>T120+U120+V120+W120+X120+Y120</f>
        <v>26</v>
      </c>
      <c r="AA120" s="12">
        <v>2020</v>
      </c>
      <c r="AB120" s="102"/>
      <c r="AC120" s="53"/>
      <c r="AD120" s="30"/>
      <c r="AE120" s="31"/>
      <c r="AF120" s="31"/>
    </row>
    <row r="121" spans="1:32" s="2" customFormat="1" ht="51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9"/>
      <c r="J121" s="28"/>
      <c r="K121" s="28"/>
      <c r="L121" s="28"/>
      <c r="M121" s="28"/>
      <c r="N121" s="28"/>
      <c r="O121" s="28"/>
      <c r="P121" s="28"/>
      <c r="Q121" s="28"/>
      <c r="R121" s="14" t="s">
        <v>157</v>
      </c>
      <c r="S121" s="12" t="s">
        <v>5</v>
      </c>
      <c r="T121" s="8"/>
      <c r="U121" s="8"/>
      <c r="V121" s="8"/>
      <c r="W121" s="8"/>
      <c r="X121" s="8">
        <f>X192</f>
        <v>35.6</v>
      </c>
      <c r="Y121" s="8">
        <f>Y192</f>
        <v>61.6</v>
      </c>
      <c r="Z121" s="5">
        <f>X121+Y121</f>
        <v>97.2</v>
      </c>
      <c r="AA121" s="12">
        <v>2020</v>
      </c>
      <c r="AB121" s="102"/>
      <c r="AC121" s="53"/>
      <c r="AD121" s="30"/>
      <c r="AE121" s="31"/>
      <c r="AF121" s="31"/>
    </row>
    <row r="122" spans="1:32" s="2" customFormat="1" ht="30" x14ac:dyDescent="0.25">
      <c r="A122" s="40" t="s">
        <v>17</v>
      </c>
      <c r="B122" s="40" t="s">
        <v>18</v>
      </c>
      <c r="C122" s="40" t="s">
        <v>19</v>
      </c>
      <c r="D122" s="40" t="s">
        <v>17</v>
      </c>
      <c r="E122" s="40" t="s">
        <v>27</v>
      </c>
      <c r="F122" s="40" t="s">
        <v>17</v>
      </c>
      <c r="G122" s="40" t="s">
        <v>26</v>
      </c>
      <c r="H122" s="40" t="s">
        <v>17</v>
      </c>
      <c r="I122" s="40" t="s">
        <v>25</v>
      </c>
      <c r="J122" s="40" t="s">
        <v>18</v>
      </c>
      <c r="K122" s="40" t="s">
        <v>17</v>
      </c>
      <c r="L122" s="40" t="s">
        <v>19</v>
      </c>
      <c r="M122" s="40" t="s">
        <v>17</v>
      </c>
      <c r="N122" s="40" t="s">
        <v>17</v>
      </c>
      <c r="O122" s="40" t="s">
        <v>17</v>
      </c>
      <c r="P122" s="40" t="s">
        <v>17</v>
      </c>
      <c r="Q122" s="40" t="s">
        <v>17</v>
      </c>
      <c r="R122" s="41" t="s">
        <v>131</v>
      </c>
      <c r="S122" s="42" t="s">
        <v>48</v>
      </c>
      <c r="T122" s="44">
        <f>28017.3+2000-10639.7</f>
        <v>19377.599999999999</v>
      </c>
      <c r="U122" s="44">
        <f>10000+2950-1039.8-1000</f>
        <v>10910.2</v>
      </c>
      <c r="V122" s="44">
        <f>V123+V124</f>
        <v>7818.5</v>
      </c>
      <c r="W122" s="44">
        <f>W123+W124+W125+W126+W127+W128</f>
        <v>72494.600000000006</v>
      </c>
      <c r="X122" s="44">
        <f>X123+X124+X125+X126+X127+X128+X129+X130+X131+X132</f>
        <v>132155.70000000001</v>
      </c>
      <c r="Y122" s="44">
        <f>Y123+Y124+Y125+Y126+Y127+Y128+Y129+Y130+Y131+Y132</f>
        <v>226743.7</v>
      </c>
      <c r="Z122" s="44">
        <f>T122+U122+V122+W122+X122+Y122</f>
        <v>469500.30000000005</v>
      </c>
      <c r="AA122" s="42">
        <v>2020</v>
      </c>
      <c r="AB122" s="102"/>
      <c r="AC122" s="53"/>
      <c r="AD122" s="30"/>
      <c r="AE122" s="31"/>
      <c r="AF122" s="31"/>
    </row>
    <row r="123" spans="1:32" ht="22.5" customHeight="1" x14ac:dyDescent="0.25">
      <c r="A123" s="40" t="s">
        <v>17</v>
      </c>
      <c r="B123" s="40" t="s">
        <v>18</v>
      </c>
      <c r="C123" s="40" t="s">
        <v>19</v>
      </c>
      <c r="D123" s="40" t="s">
        <v>17</v>
      </c>
      <c r="E123" s="40" t="s">
        <v>27</v>
      </c>
      <c r="F123" s="40" t="s">
        <v>17</v>
      </c>
      <c r="G123" s="40" t="s">
        <v>26</v>
      </c>
      <c r="H123" s="40" t="s">
        <v>17</v>
      </c>
      <c r="I123" s="40" t="s">
        <v>25</v>
      </c>
      <c r="J123" s="40" t="s">
        <v>18</v>
      </c>
      <c r="K123" s="40" t="s">
        <v>17</v>
      </c>
      <c r="L123" s="40" t="s">
        <v>19</v>
      </c>
      <c r="M123" s="40" t="s">
        <v>17</v>
      </c>
      <c r="N123" s="40" t="s">
        <v>17</v>
      </c>
      <c r="O123" s="40" t="s">
        <v>17</v>
      </c>
      <c r="P123" s="40" t="s">
        <v>17</v>
      </c>
      <c r="Q123" s="40" t="s">
        <v>17</v>
      </c>
      <c r="R123" s="113" t="s">
        <v>131</v>
      </c>
      <c r="S123" s="110" t="s">
        <v>48</v>
      </c>
      <c r="T123" s="43">
        <f>28017.3+2000-10639.7</f>
        <v>19377.599999999999</v>
      </c>
      <c r="U123" s="43">
        <f>10000+2950-1039.8-1000</f>
        <v>10910.2</v>
      </c>
      <c r="V123" s="43">
        <f>1121.5-1021.5+1021.5</f>
        <v>1121.5</v>
      </c>
      <c r="W123" s="43">
        <f>9035.6+3797.1-11656.7+5364.1-206-2400-1076-2089.3-100</f>
        <v>668.80000000000018</v>
      </c>
      <c r="X123" s="43">
        <f>3087.1+4037.3+151.3+213.6-2885.9-2250.7-4.7+151.7-147</f>
        <v>2352.6999999999998</v>
      </c>
      <c r="Y123" s="43">
        <f>12282.8+13996.5</f>
        <v>26279.3</v>
      </c>
      <c r="Z123" s="44">
        <f>T123+U123+V123+W123+X123+Y123</f>
        <v>60710.099999999991</v>
      </c>
      <c r="AA123" s="42">
        <v>2020</v>
      </c>
      <c r="AB123" s="109">
        <f>Y125+Y127+Y131+Y180+Y182+Y184</f>
        <v>445884.7</v>
      </c>
    </row>
    <row r="124" spans="1:32" ht="19.5" customHeight="1" x14ac:dyDescent="0.25">
      <c r="A124" s="40" t="s">
        <v>17</v>
      </c>
      <c r="B124" s="40" t="s">
        <v>18</v>
      </c>
      <c r="C124" s="40" t="s">
        <v>19</v>
      </c>
      <c r="D124" s="40" t="s">
        <v>17</v>
      </c>
      <c r="E124" s="40" t="s">
        <v>27</v>
      </c>
      <c r="F124" s="40" t="s">
        <v>17</v>
      </c>
      <c r="G124" s="40" t="s">
        <v>26</v>
      </c>
      <c r="H124" s="40" t="s">
        <v>17</v>
      </c>
      <c r="I124" s="40" t="s">
        <v>25</v>
      </c>
      <c r="J124" s="40" t="s">
        <v>18</v>
      </c>
      <c r="K124" s="40" t="s">
        <v>17</v>
      </c>
      <c r="L124" s="40" t="s">
        <v>19</v>
      </c>
      <c r="M124" s="40" t="s">
        <v>18</v>
      </c>
      <c r="N124" s="40" t="s">
        <v>17</v>
      </c>
      <c r="O124" s="40" t="s">
        <v>19</v>
      </c>
      <c r="P124" s="40" t="s">
        <v>17</v>
      </c>
      <c r="Q124" s="40" t="s">
        <v>82</v>
      </c>
      <c r="R124" s="115"/>
      <c r="S124" s="112"/>
      <c r="T124" s="43"/>
      <c r="U124" s="43"/>
      <c r="V124" s="43">
        <v>6697</v>
      </c>
      <c r="W124" s="43"/>
      <c r="X124" s="43"/>
      <c r="Y124" s="64"/>
      <c r="Z124" s="44">
        <f>V124</f>
        <v>6697</v>
      </c>
      <c r="AA124" s="42">
        <v>2017</v>
      </c>
      <c r="AB124" s="109">
        <f>Y123+Y126+Y128+Y132+Y166+Y179+Y181+Y183+Y190</f>
        <v>176174.69999999998</v>
      </c>
    </row>
    <row r="125" spans="1:32" ht="28.9" customHeight="1" x14ac:dyDescent="0.25">
      <c r="A125" s="40" t="s">
        <v>17</v>
      </c>
      <c r="B125" s="40" t="s">
        <v>18</v>
      </c>
      <c r="C125" s="40" t="s">
        <v>19</v>
      </c>
      <c r="D125" s="40" t="s">
        <v>17</v>
      </c>
      <c r="E125" s="40" t="s">
        <v>27</v>
      </c>
      <c r="F125" s="40" t="s">
        <v>17</v>
      </c>
      <c r="G125" s="40" t="s">
        <v>26</v>
      </c>
      <c r="H125" s="40" t="s">
        <v>17</v>
      </c>
      <c r="I125" s="40" t="s">
        <v>25</v>
      </c>
      <c r="J125" s="40" t="s">
        <v>18</v>
      </c>
      <c r="K125" s="40" t="s">
        <v>17</v>
      </c>
      <c r="L125" s="40" t="s">
        <v>19</v>
      </c>
      <c r="M125" s="40" t="s">
        <v>18</v>
      </c>
      <c r="N125" s="40" t="s">
        <v>17</v>
      </c>
      <c r="O125" s="40" t="s">
        <v>25</v>
      </c>
      <c r="P125" s="40" t="s">
        <v>24</v>
      </c>
      <c r="Q125" s="40" t="s">
        <v>27</v>
      </c>
      <c r="R125" s="113" t="s">
        <v>132</v>
      </c>
      <c r="S125" s="110" t="s">
        <v>48</v>
      </c>
      <c r="T125" s="43"/>
      <c r="U125" s="43"/>
      <c r="V125" s="43"/>
      <c r="W125" s="43">
        <f>64577.6</f>
        <v>64577.599999999999</v>
      </c>
      <c r="X125" s="43">
        <v>84736</v>
      </c>
      <c r="Y125" s="43">
        <f>84800+49904.7</f>
        <v>134704.70000000001</v>
      </c>
      <c r="Z125" s="44">
        <f>W125+X125+Y125</f>
        <v>284018.30000000005</v>
      </c>
      <c r="AA125" s="42">
        <v>2020</v>
      </c>
      <c r="AB125" s="51"/>
    </row>
    <row r="126" spans="1:32" ht="31.15" customHeight="1" x14ac:dyDescent="0.25">
      <c r="A126" s="40" t="s">
        <v>17</v>
      </c>
      <c r="B126" s="40" t="s">
        <v>18</v>
      </c>
      <c r="C126" s="40" t="s">
        <v>19</v>
      </c>
      <c r="D126" s="40" t="s">
        <v>17</v>
      </c>
      <c r="E126" s="40" t="s">
        <v>27</v>
      </c>
      <c r="F126" s="40" t="s">
        <v>17</v>
      </c>
      <c r="G126" s="40" t="s">
        <v>26</v>
      </c>
      <c r="H126" s="40" t="s">
        <v>17</v>
      </c>
      <c r="I126" s="40" t="s">
        <v>25</v>
      </c>
      <c r="J126" s="40" t="s">
        <v>18</v>
      </c>
      <c r="K126" s="40" t="s">
        <v>17</v>
      </c>
      <c r="L126" s="40" t="s">
        <v>19</v>
      </c>
      <c r="M126" s="40" t="s">
        <v>73</v>
      </c>
      <c r="N126" s="40" t="s">
        <v>17</v>
      </c>
      <c r="O126" s="40" t="s">
        <v>25</v>
      </c>
      <c r="P126" s="40" t="s">
        <v>24</v>
      </c>
      <c r="Q126" s="40" t="s">
        <v>27</v>
      </c>
      <c r="R126" s="115"/>
      <c r="S126" s="112"/>
      <c r="T126" s="43"/>
      <c r="U126" s="43"/>
      <c r="V126" s="43"/>
      <c r="W126" s="43"/>
      <c r="X126" s="43">
        <f>41766.9-20582.9-308.5+107</f>
        <v>20982.5</v>
      </c>
      <c r="Y126" s="43">
        <v>31284.7</v>
      </c>
      <c r="Z126" s="44">
        <f t="shared" ref="Z126:Z132" si="11">W126+X126+Y126</f>
        <v>52267.199999999997</v>
      </c>
      <c r="AA126" s="42">
        <v>2020</v>
      </c>
      <c r="AB126" s="51"/>
      <c r="AD126" s="52"/>
    </row>
    <row r="127" spans="1:32" ht="26.45" customHeight="1" x14ac:dyDescent="0.25">
      <c r="A127" s="40" t="s">
        <v>17</v>
      </c>
      <c r="B127" s="40" t="s">
        <v>18</v>
      </c>
      <c r="C127" s="40" t="s">
        <v>19</v>
      </c>
      <c r="D127" s="40" t="s">
        <v>17</v>
      </c>
      <c r="E127" s="40" t="s">
        <v>27</v>
      </c>
      <c r="F127" s="40" t="s">
        <v>17</v>
      </c>
      <c r="G127" s="40" t="s">
        <v>26</v>
      </c>
      <c r="H127" s="40" t="s">
        <v>17</v>
      </c>
      <c r="I127" s="40" t="s">
        <v>25</v>
      </c>
      <c r="J127" s="40" t="s">
        <v>18</v>
      </c>
      <c r="K127" s="40" t="s">
        <v>17</v>
      </c>
      <c r="L127" s="40" t="s">
        <v>19</v>
      </c>
      <c r="M127" s="40" t="s">
        <v>18</v>
      </c>
      <c r="N127" s="40" t="s">
        <v>17</v>
      </c>
      <c r="O127" s="40" t="s">
        <v>25</v>
      </c>
      <c r="P127" s="40" t="s">
        <v>24</v>
      </c>
      <c r="Q127" s="40" t="s">
        <v>24</v>
      </c>
      <c r="R127" s="113" t="s">
        <v>133</v>
      </c>
      <c r="S127" s="110" t="s">
        <v>48</v>
      </c>
      <c r="T127" s="43"/>
      <c r="U127" s="43"/>
      <c r="V127" s="43"/>
      <c r="W127" s="43">
        <v>7248.2</v>
      </c>
      <c r="X127" s="43">
        <v>7984.5</v>
      </c>
      <c r="Y127" s="43">
        <v>11075.2</v>
      </c>
      <c r="Z127" s="44">
        <f t="shared" si="11"/>
        <v>26307.9</v>
      </c>
      <c r="AA127" s="42">
        <v>2020</v>
      </c>
      <c r="AB127" s="51"/>
      <c r="AD127" s="52"/>
    </row>
    <row r="128" spans="1:32" ht="27.6" customHeight="1" x14ac:dyDescent="0.25">
      <c r="A128" s="40" t="s">
        <v>17</v>
      </c>
      <c r="B128" s="40" t="s">
        <v>18</v>
      </c>
      <c r="C128" s="40" t="s">
        <v>19</v>
      </c>
      <c r="D128" s="40" t="s">
        <v>17</v>
      </c>
      <c r="E128" s="40" t="s">
        <v>27</v>
      </c>
      <c r="F128" s="40" t="s">
        <v>17</v>
      </c>
      <c r="G128" s="40" t="s">
        <v>26</v>
      </c>
      <c r="H128" s="40" t="s">
        <v>17</v>
      </c>
      <c r="I128" s="40" t="s">
        <v>25</v>
      </c>
      <c r="J128" s="40" t="s">
        <v>18</v>
      </c>
      <c r="K128" s="40" t="s">
        <v>17</v>
      </c>
      <c r="L128" s="40" t="s">
        <v>19</v>
      </c>
      <c r="M128" s="40" t="s">
        <v>73</v>
      </c>
      <c r="N128" s="40" t="s">
        <v>17</v>
      </c>
      <c r="O128" s="40" t="s">
        <v>25</v>
      </c>
      <c r="P128" s="40" t="s">
        <v>24</v>
      </c>
      <c r="Q128" s="40" t="s">
        <v>24</v>
      </c>
      <c r="R128" s="115"/>
      <c r="S128" s="112"/>
      <c r="T128" s="43"/>
      <c r="U128" s="43"/>
      <c r="V128" s="43"/>
      <c r="W128" s="43"/>
      <c r="X128" s="43"/>
      <c r="Y128" s="43">
        <v>2768.8</v>
      </c>
      <c r="Z128" s="44">
        <f t="shared" si="11"/>
        <v>2768.8</v>
      </c>
      <c r="AA128" s="42">
        <v>2020</v>
      </c>
      <c r="AB128" s="49"/>
    </row>
    <row r="129" spans="1:28" ht="29.45" customHeight="1" x14ac:dyDescent="0.25">
      <c r="A129" s="40" t="s">
        <v>17</v>
      </c>
      <c r="B129" s="40" t="s">
        <v>18</v>
      </c>
      <c r="C129" s="40" t="s">
        <v>19</v>
      </c>
      <c r="D129" s="40" t="s">
        <v>17</v>
      </c>
      <c r="E129" s="40" t="s">
        <v>27</v>
      </c>
      <c r="F129" s="40" t="s">
        <v>17</v>
      </c>
      <c r="G129" s="40" t="s">
        <v>26</v>
      </c>
      <c r="H129" s="40" t="s">
        <v>17</v>
      </c>
      <c r="I129" s="40" t="s">
        <v>25</v>
      </c>
      <c r="J129" s="40" t="s">
        <v>18</v>
      </c>
      <c r="K129" s="40" t="s">
        <v>17</v>
      </c>
      <c r="L129" s="40" t="s">
        <v>19</v>
      </c>
      <c r="M129" s="40" t="s">
        <v>18</v>
      </c>
      <c r="N129" s="40" t="s">
        <v>17</v>
      </c>
      <c r="O129" s="40" t="s">
        <v>25</v>
      </c>
      <c r="P129" s="40" t="s">
        <v>24</v>
      </c>
      <c r="Q129" s="40" t="s">
        <v>99</v>
      </c>
      <c r="R129" s="113" t="s">
        <v>134</v>
      </c>
      <c r="S129" s="110" t="s">
        <v>48</v>
      </c>
      <c r="T129" s="43"/>
      <c r="U129" s="43"/>
      <c r="V129" s="43"/>
      <c r="W129" s="43"/>
      <c r="X129" s="43">
        <v>400</v>
      </c>
      <c r="Y129" s="64"/>
      <c r="Z129" s="44">
        <f t="shared" si="11"/>
        <v>400</v>
      </c>
      <c r="AA129" s="42">
        <v>2019</v>
      </c>
      <c r="AB129" s="49"/>
    </row>
    <row r="130" spans="1:28" ht="28.9" customHeight="1" x14ac:dyDescent="0.25">
      <c r="A130" s="40" t="s">
        <v>17</v>
      </c>
      <c r="B130" s="40" t="s">
        <v>18</v>
      </c>
      <c r="C130" s="40" t="s">
        <v>19</v>
      </c>
      <c r="D130" s="40" t="s">
        <v>17</v>
      </c>
      <c r="E130" s="40" t="s">
        <v>27</v>
      </c>
      <c r="F130" s="40" t="s">
        <v>17</v>
      </c>
      <c r="G130" s="40" t="s">
        <v>26</v>
      </c>
      <c r="H130" s="40" t="s">
        <v>17</v>
      </c>
      <c r="I130" s="40" t="s">
        <v>25</v>
      </c>
      <c r="J130" s="40" t="s">
        <v>18</v>
      </c>
      <c r="K130" s="40" t="s">
        <v>17</v>
      </c>
      <c r="L130" s="40" t="s">
        <v>19</v>
      </c>
      <c r="M130" s="40" t="s">
        <v>73</v>
      </c>
      <c r="N130" s="40" t="s">
        <v>17</v>
      </c>
      <c r="O130" s="40" t="s">
        <v>25</v>
      </c>
      <c r="P130" s="40" t="s">
        <v>24</v>
      </c>
      <c r="Q130" s="40" t="s">
        <v>99</v>
      </c>
      <c r="R130" s="115"/>
      <c r="S130" s="112"/>
      <c r="T130" s="43"/>
      <c r="U130" s="43"/>
      <c r="V130" s="43"/>
      <c r="W130" s="43"/>
      <c r="X130" s="43">
        <f>100-40+40</f>
        <v>100</v>
      </c>
      <c r="Y130" s="64"/>
      <c r="Z130" s="44">
        <f t="shared" si="11"/>
        <v>100</v>
      </c>
      <c r="AA130" s="42">
        <v>2019</v>
      </c>
      <c r="AB130" s="49"/>
    </row>
    <row r="131" spans="1:28" ht="31.9" customHeight="1" x14ac:dyDescent="0.25">
      <c r="A131" s="40" t="s">
        <v>17</v>
      </c>
      <c r="B131" s="40" t="s">
        <v>18</v>
      </c>
      <c r="C131" s="40" t="s">
        <v>19</v>
      </c>
      <c r="D131" s="40" t="s">
        <v>17</v>
      </c>
      <c r="E131" s="40" t="s">
        <v>27</v>
      </c>
      <c r="F131" s="40" t="s">
        <v>17</v>
      </c>
      <c r="G131" s="40" t="s">
        <v>26</v>
      </c>
      <c r="H131" s="40" t="s">
        <v>17</v>
      </c>
      <c r="I131" s="40" t="s">
        <v>25</v>
      </c>
      <c r="J131" s="40" t="s">
        <v>18</v>
      </c>
      <c r="K131" s="40" t="s">
        <v>17</v>
      </c>
      <c r="L131" s="40" t="s">
        <v>19</v>
      </c>
      <c r="M131" s="40" t="s">
        <v>18</v>
      </c>
      <c r="N131" s="40" t="s">
        <v>17</v>
      </c>
      <c r="O131" s="40" t="s">
        <v>25</v>
      </c>
      <c r="P131" s="40" t="s">
        <v>24</v>
      </c>
      <c r="Q131" s="40" t="s">
        <v>100</v>
      </c>
      <c r="R131" s="113" t="s">
        <v>135</v>
      </c>
      <c r="S131" s="110" t="s">
        <v>48</v>
      </c>
      <c r="T131" s="43"/>
      <c r="U131" s="43"/>
      <c r="V131" s="43"/>
      <c r="W131" s="43"/>
      <c r="X131" s="43">
        <v>15600</v>
      </c>
      <c r="Y131" s="43">
        <v>16504.8</v>
      </c>
      <c r="Z131" s="44">
        <f t="shared" si="11"/>
        <v>32104.799999999999</v>
      </c>
      <c r="AA131" s="42">
        <v>2020</v>
      </c>
      <c r="AB131" s="49"/>
    </row>
    <row r="132" spans="1:28" ht="26.45" customHeight="1" x14ac:dyDescent="0.25">
      <c r="A132" s="40" t="s">
        <v>17</v>
      </c>
      <c r="B132" s="40" t="s">
        <v>18</v>
      </c>
      <c r="C132" s="40" t="s">
        <v>19</v>
      </c>
      <c r="D132" s="40" t="s">
        <v>17</v>
      </c>
      <c r="E132" s="40" t="s">
        <v>27</v>
      </c>
      <c r="F132" s="40" t="s">
        <v>17</v>
      </c>
      <c r="G132" s="40" t="s">
        <v>26</v>
      </c>
      <c r="H132" s="40" t="s">
        <v>17</v>
      </c>
      <c r="I132" s="40" t="s">
        <v>25</v>
      </c>
      <c r="J132" s="40" t="s">
        <v>18</v>
      </c>
      <c r="K132" s="40" t="s">
        <v>17</v>
      </c>
      <c r="L132" s="40" t="s">
        <v>19</v>
      </c>
      <c r="M132" s="40" t="s">
        <v>73</v>
      </c>
      <c r="N132" s="40" t="s">
        <v>17</v>
      </c>
      <c r="O132" s="40" t="s">
        <v>25</v>
      </c>
      <c r="P132" s="40" t="s">
        <v>24</v>
      </c>
      <c r="Q132" s="40" t="s">
        <v>100</v>
      </c>
      <c r="R132" s="115"/>
      <c r="S132" s="112"/>
      <c r="T132" s="43"/>
      <c r="U132" s="43"/>
      <c r="V132" s="43"/>
      <c r="W132" s="43"/>
      <c r="X132" s="43"/>
      <c r="Y132" s="43">
        <v>4126.2</v>
      </c>
      <c r="Z132" s="44">
        <f t="shared" si="11"/>
        <v>4126.2</v>
      </c>
      <c r="AA132" s="42">
        <v>2020</v>
      </c>
      <c r="AB132" s="49"/>
    </row>
    <row r="133" spans="1:28" ht="27.6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9"/>
      <c r="J133" s="28"/>
      <c r="K133" s="28"/>
      <c r="L133" s="28"/>
      <c r="M133" s="28"/>
      <c r="N133" s="28"/>
      <c r="O133" s="28"/>
      <c r="P133" s="28"/>
      <c r="Q133" s="28"/>
      <c r="R133" s="27" t="s">
        <v>249</v>
      </c>
      <c r="S133" s="12" t="s">
        <v>44</v>
      </c>
      <c r="T133" s="16">
        <v>2</v>
      </c>
      <c r="U133" s="16">
        <v>1</v>
      </c>
      <c r="V133" s="16"/>
      <c r="W133" s="16"/>
      <c r="X133" s="16">
        <v>1</v>
      </c>
      <c r="Y133" s="16"/>
      <c r="Z133" s="6">
        <f>T133+U133+V133+W133+X133+Y133</f>
        <v>4</v>
      </c>
      <c r="AA133" s="12">
        <v>2019</v>
      </c>
      <c r="AB133" s="49"/>
    </row>
    <row r="134" spans="1:28" ht="45" x14ac:dyDescent="0.2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14" t="s">
        <v>250</v>
      </c>
      <c r="S134" s="12" t="s">
        <v>49</v>
      </c>
      <c r="T134" s="8">
        <v>8</v>
      </c>
      <c r="U134" s="8">
        <v>6.8</v>
      </c>
      <c r="V134" s="8"/>
      <c r="W134" s="8"/>
      <c r="X134" s="8"/>
      <c r="Y134" s="8"/>
      <c r="Z134" s="5">
        <f>T134+U134+V134+W134+X134+Y134</f>
        <v>14.8</v>
      </c>
      <c r="AA134" s="12">
        <v>2016</v>
      </c>
    </row>
    <row r="135" spans="1:28" ht="30" x14ac:dyDescent="0.2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14" t="s">
        <v>251</v>
      </c>
      <c r="S135" s="12" t="s">
        <v>44</v>
      </c>
      <c r="T135" s="16"/>
      <c r="U135" s="16"/>
      <c r="V135" s="16"/>
      <c r="W135" s="16"/>
      <c r="X135" s="16"/>
      <c r="Y135" s="16">
        <v>1</v>
      </c>
      <c r="Z135" s="6">
        <f>X135+Y135</f>
        <v>1</v>
      </c>
      <c r="AA135" s="12">
        <v>2020</v>
      </c>
    </row>
    <row r="136" spans="1:28" ht="30" x14ac:dyDescent="0.2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14" t="s">
        <v>252</v>
      </c>
      <c r="S136" s="12" t="s">
        <v>22</v>
      </c>
      <c r="T136" s="8"/>
      <c r="U136" s="8"/>
      <c r="V136" s="8"/>
      <c r="W136" s="8"/>
      <c r="X136" s="8"/>
      <c r="Y136" s="8">
        <v>168</v>
      </c>
      <c r="Z136" s="5">
        <f>X136+Y136</f>
        <v>168</v>
      </c>
      <c r="AA136" s="12">
        <v>2020</v>
      </c>
    </row>
    <row r="137" spans="1:28" ht="30" x14ac:dyDescent="0.2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14" t="s">
        <v>253</v>
      </c>
      <c r="S137" s="12" t="s">
        <v>49</v>
      </c>
      <c r="T137" s="8"/>
      <c r="U137" s="8"/>
      <c r="V137" s="8"/>
      <c r="W137" s="8"/>
      <c r="X137" s="8"/>
      <c r="Y137" s="8">
        <v>0.3</v>
      </c>
      <c r="Z137" s="5">
        <f>W137+X137+Y137</f>
        <v>0.3</v>
      </c>
      <c r="AA137" s="12">
        <v>2020</v>
      </c>
    </row>
    <row r="138" spans="1:28" ht="29.25" x14ac:dyDescent="0.2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7" t="s">
        <v>254</v>
      </c>
      <c r="S138" s="12" t="s">
        <v>43</v>
      </c>
      <c r="T138" s="8"/>
      <c r="U138" s="16"/>
      <c r="V138" s="15"/>
      <c r="W138" s="16">
        <v>2</v>
      </c>
      <c r="X138" s="8"/>
      <c r="Y138" s="8"/>
      <c r="Z138" s="6">
        <f>T138+U138+V138+W138+X138+Y138</f>
        <v>2</v>
      </c>
      <c r="AA138" s="12">
        <v>2018</v>
      </c>
    </row>
    <row r="139" spans="1:28" ht="30" x14ac:dyDescent="0.2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14" t="s">
        <v>255</v>
      </c>
      <c r="S139" s="12" t="s">
        <v>4</v>
      </c>
      <c r="T139" s="16"/>
      <c r="U139" s="16"/>
      <c r="V139" s="16"/>
      <c r="W139" s="8"/>
      <c r="X139" s="8">
        <v>25</v>
      </c>
      <c r="Y139" s="8">
        <v>75</v>
      </c>
      <c r="Z139" s="5">
        <f>W139+X139+Y139</f>
        <v>100</v>
      </c>
      <c r="AA139" s="15">
        <v>2020</v>
      </c>
    </row>
    <row r="140" spans="1:28" ht="30" x14ac:dyDescent="0.25">
      <c r="A140" s="40"/>
      <c r="B140" s="40"/>
      <c r="C140" s="40"/>
      <c r="D140" s="40" t="s">
        <v>17</v>
      </c>
      <c r="E140" s="40" t="s">
        <v>27</v>
      </c>
      <c r="F140" s="40" t="s">
        <v>17</v>
      </c>
      <c r="G140" s="40" t="s">
        <v>26</v>
      </c>
      <c r="H140" s="40" t="s">
        <v>17</v>
      </c>
      <c r="I140" s="40" t="s">
        <v>25</v>
      </c>
      <c r="J140" s="40" t="s">
        <v>18</v>
      </c>
      <c r="K140" s="40" t="s">
        <v>17</v>
      </c>
      <c r="L140" s="40" t="s">
        <v>19</v>
      </c>
      <c r="M140" s="40" t="s">
        <v>17</v>
      </c>
      <c r="N140" s="40" t="s">
        <v>17</v>
      </c>
      <c r="O140" s="40" t="s">
        <v>17</v>
      </c>
      <c r="P140" s="40" t="s">
        <v>17</v>
      </c>
      <c r="Q140" s="40" t="s">
        <v>17</v>
      </c>
      <c r="R140" s="41" t="s">
        <v>139</v>
      </c>
      <c r="S140" s="42" t="s">
        <v>48</v>
      </c>
      <c r="T140" s="44">
        <f>T141+T142</f>
        <v>240243.9</v>
      </c>
      <c r="U140" s="44">
        <f>U161+U163+U166+U167+U168</f>
        <v>227864.3</v>
      </c>
      <c r="V140" s="44">
        <f>V141+V142+V143+V144+V145+V146+V147+V148+V149</f>
        <v>630059.19999999995</v>
      </c>
      <c r="W140" s="44">
        <f>W161+W163+W165</f>
        <v>162784.1</v>
      </c>
      <c r="X140" s="44">
        <f>X161+X163+X165</f>
        <v>24916.7</v>
      </c>
      <c r="Y140" s="44">
        <f>Y141+Y154+Y155+Y156+Y157+Y158+Y159</f>
        <v>362086.3</v>
      </c>
      <c r="Z140" s="44">
        <f>Z141+Z142+Z143+Z144+Z145+Z146+Z147+Z148+Z149+Z150+Z151+Z152+Z153+Z154+Z155+Z156+Z157+Z158+Z159</f>
        <v>1647954.5</v>
      </c>
      <c r="AA140" s="42">
        <v>2019</v>
      </c>
    </row>
    <row r="141" spans="1:28" ht="30" x14ac:dyDescent="0.25">
      <c r="A141" s="40"/>
      <c r="B141" s="40"/>
      <c r="C141" s="40"/>
      <c r="D141" s="40" t="s">
        <v>17</v>
      </c>
      <c r="E141" s="40" t="s">
        <v>27</v>
      </c>
      <c r="F141" s="40" t="s">
        <v>17</v>
      </c>
      <c r="G141" s="40" t="s">
        <v>26</v>
      </c>
      <c r="H141" s="40" t="s">
        <v>17</v>
      </c>
      <c r="I141" s="40" t="s">
        <v>25</v>
      </c>
      <c r="J141" s="40" t="s">
        <v>18</v>
      </c>
      <c r="K141" s="40" t="s">
        <v>19</v>
      </c>
      <c r="L141" s="40" t="s">
        <v>17</v>
      </c>
      <c r="M141" s="40" t="s">
        <v>17</v>
      </c>
      <c r="N141" s="40" t="s">
        <v>17</v>
      </c>
      <c r="O141" s="40" t="s">
        <v>17</v>
      </c>
      <c r="P141" s="40" t="s">
        <v>17</v>
      </c>
      <c r="Q141" s="40" t="s">
        <v>17</v>
      </c>
      <c r="R141" s="41" t="s">
        <v>139</v>
      </c>
      <c r="S141" s="42" t="s">
        <v>48</v>
      </c>
      <c r="T141" s="43">
        <f>T161+T163+T166</f>
        <v>206053.3</v>
      </c>
      <c r="U141" s="43">
        <f>U166</f>
        <v>27864.3</v>
      </c>
      <c r="V141" s="43">
        <f>V166</f>
        <v>5956.0999999999995</v>
      </c>
      <c r="W141" s="43">
        <f>W166</f>
        <v>12432.100000000002</v>
      </c>
      <c r="X141" s="43">
        <f>X166</f>
        <v>508.9</v>
      </c>
      <c r="Y141" s="43">
        <f>Y166</f>
        <v>7586.3</v>
      </c>
      <c r="Z141" s="44">
        <f>T141+U141+V141+W141+X141+Y141</f>
        <v>260400.99999999997</v>
      </c>
      <c r="AA141" s="42">
        <v>2019</v>
      </c>
    </row>
    <row r="142" spans="1:28" ht="30" x14ac:dyDescent="0.25">
      <c r="A142" s="40"/>
      <c r="B142" s="40"/>
      <c r="C142" s="40"/>
      <c r="D142" s="40" t="s">
        <v>17</v>
      </c>
      <c r="E142" s="40" t="s">
        <v>27</v>
      </c>
      <c r="F142" s="40" t="s">
        <v>17</v>
      </c>
      <c r="G142" s="40" t="s">
        <v>26</v>
      </c>
      <c r="H142" s="40" t="s">
        <v>17</v>
      </c>
      <c r="I142" s="40" t="s">
        <v>25</v>
      </c>
      <c r="J142" s="40" t="s">
        <v>18</v>
      </c>
      <c r="K142" s="40" t="s">
        <v>29</v>
      </c>
      <c r="L142" s="40" t="s">
        <v>27</v>
      </c>
      <c r="M142" s="40" t="s">
        <v>17</v>
      </c>
      <c r="N142" s="40" t="s">
        <v>19</v>
      </c>
      <c r="O142" s="40" t="s">
        <v>17</v>
      </c>
      <c r="P142" s="40" t="s">
        <v>17</v>
      </c>
      <c r="Q142" s="40" t="s">
        <v>17</v>
      </c>
      <c r="R142" s="41" t="s">
        <v>139</v>
      </c>
      <c r="S142" s="42" t="s">
        <v>48</v>
      </c>
      <c r="T142" s="43">
        <f>T167</f>
        <v>34190.6</v>
      </c>
      <c r="U142" s="43"/>
      <c r="V142" s="43"/>
      <c r="W142" s="43"/>
      <c r="X142" s="43"/>
      <c r="Y142" s="43"/>
      <c r="Z142" s="44">
        <f>T142+U142+V142+W142+X142+Y142</f>
        <v>34190.6</v>
      </c>
      <c r="AA142" s="42">
        <v>2015</v>
      </c>
    </row>
    <row r="143" spans="1:28" ht="30" x14ac:dyDescent="0.25">
      <c r="A143" s="40"/>
      <c r="B143" s="40"/>
      <c r="C143" s="40"/>
      <c r="D143" s="40" t="s">
        <v>17</v>
      </c>
      <c r="E143" s="40" t="s">
        <v>27</v>
      </c>
      <c r="F143" s="40" t="s">
        <v>17</v>
      </c>
      <c r="G143" s="40" t="s">
        <v>26</v>
      </c>
      <c r="H143" s="40" t="s">
        <v>17</v>
      </c>
      <c r="I143" s="40" t="s">
        <v>25</v>
      </c>
      <c r="J143" s="40" t="s">
        <v>18</v>
      </c>
      <c r="K143" s="40" t="s">
        <v>17</v>
      </c>
      <c r="L143" s="40" t="s">
        <v>19</v>
      </c>
      <c r="M143" s="40" t="s">
        <v>24</v>
      </c>
      <c r="N143" s="40" t="s">
        <v>27</v>
      </c>
      <c r="O143" s="40" t="s">
        <v>19</v>
      </c>
      <c r="P143" s="40" t="s">
        <v>17</v>
      </c>
      <c r="Q143" s="40" t="s">
        <v>71</v>
      </c>
      <c r="R143" s="41" t="s">
        <v>139</v>
      </c>
      <c r="S143" s="42" t="s">
        <v>48</v>
      </c>
      <c r="T143" s="43"/>
      <c r="U143" s="43">
        <v>200000</v>
      </c>
      <c r="V143" s="43"/>
      <c r="W143" s="43"/>
      <c r="X143" s="43"/>
      <c r="Y143" s="43"/>
      <c r="Z143" s="44">
        <f>T143+U143+V143+W143+X143+Y143</f>
        <v>200000</v>
      </c>
      <c r="AA143" s="42">
        <v>2016</v>
      </c>
    </row>
    <row r="144" spans="1:28" ht="30" x14ac:dyDescent="0.25">
      <c r="A144" s="40"/>
      <c r="B144" s="40"/>
      <c r="C144" s="40"/>
      <c r="D144" s="40" t="s">
        <v>17</v>
      </c>
      <c r="E144" s="40" t="s">
        <v>27</v>
      </c>
      <c r="F144" s="40" t="s">
        <v>17</v>
      </c>
      <c r="G144" s="40" t="s">
        <v>26</v>
      </c>
      <c r="H144" s="40" t="s">
        <v>17</v>
      </c>
      <c r="I144" s="40" t="s">
        <v>25</v>
      </c>
      <c r="J144" s="40" t="s">
        <v>18</v>
      </c>
      <c r="K144" s="40" t="s">
        <v>17</v>
      </c>
      <c r="L144" s="40" t="s">
        <v>19</v>
      </c>
      <c r="M144" s="40" t="s">
        <v>73</v>
      </c>
      <c r="N144" s="40" t="s">
        <v>17</v>
      </c>
      <c r="O144" s="40" t="s">
        <v>19</v>
      </c>
      <c r="P144" s="40" t="s">
        <v>17</v>
      </c>
      <c r="Q144" s="40" t="s">
        <v>79</v>
      </c>
      <c r="R144" s="41" t="s">
        <v>139</v>
      </c>
      <c r="S144" s="42" t="s">
        <v>48</v>
      </c>
      <c r="T144" s="43"/>
      <c r="U144" s="44"/>
      <c r="V144" s="43">
        <f>V169</f>
        <v>27183.600000000002</v>
      </c>
      <c r="W144" s="43"/>
      <c r="X144" s="43"/>
      <c r="Y144" s="43"/>
      <c r="Z144" s="44">
        <f t="shared" ref="Z144:Z149" si="12">V144</f>
        <v>27183.600000000002</v>
      </c>
      <c r="AA144" s="42">
        <v>2017</v>
      </c>
    </row>
    <row r="145" spans="1:27" ht="30" x14ac:dyDescent="0.25">
      <c r="A145" s="40"/>
      <c r="B145" s="40"/>
      <c r="C145" s="40"/>
      <c r="D145" s="40" t="s">
        <v>17</v>
      </c>
      <c r="E145" s="40" t="s">
        <v>27</v>
      </c>
      <c r="F145" s="40" t="s">
        <v>17</v>
      </c>
      <c r="G145" s="40" t="s">
        <v>26</v>
      </c>
      <c r="H145" s="40" t="s">
        <v>17</v>
      </c>
      <c r="I145" s="40" t="s">
        <v>25</v>
      </c>
      <c r="J145" s="40" t="s">
        <v>18</v>
      </c>
      <c r="K145" s="40" t="s">
        <v>17</v>
      </c>
      <c r="L145" s="40" t="s">
        <v>19</v>
      </c>
      <c r="M145" s="40" t="s">
        <v>18</v>
      </c>
      <c r="N145" s="40" t="s">
        <v>17</v>
      </c>
      <c r="O145" s="40" t="s">
        <v>19</v>
      </c>
      <c r="P145" s="40" t="s">
        <v>17</v>
      </c>
      <c r="Q145" s="40" t="s">
        <v>82</v>
      </c>
      <c r="R145" s="41" t="s">
        <v>139</v>
      </c>
      <c r="S145" s="42" t="s">
        <v>48</v>
      </c>
      <c r="T145" s="43"/>
      <c r="U145" s="43"/>
      <c r="V145" s="43">
        <f>V170</f>
        <v>74792.7</v>
      </c>
      <c r="W145" s="43"/>
      <c r="X145" s="43"/>
      <c r="Y145" s="43"/>
      <c r="Z145" s="44">
        <f t="shared" si="12"/>
        <v>74792.7</v>
      </c>
      <c r="AA145" s="42">
        <v>2017</v>
      </c>
    </row>
    <row r="146" spans="1:27" ht="30" x14ac:dyDescent="0.25">
      <c r="A146" s="40"/>
      <c r="B146" s="40"/>
      <c r="C146" s="40"/>
      <c r="D146" s="40" t="s">
        <v>17</v>
      </c>
      <c r="E146" s="40" t="s">
        <v>27</v>
      </c>
      <c r="F146" s="40" t="s">
        <v>17</v>
      </c>
      <c r="G146" s="40" t="s">
        <v>26</v>
      </c>
      <c r="H146" s="40" t="s">
        <v>17</v>
      </c>
      <c r="I146" s="40" t="s">
        <v>25</v>
      </c>
      <c r="J146" s="40" t="s">
        <v>18</v>
      </c>
      <c r="K146" s="40" t="s">
        <v>17</v>
      </c>
      <c r="L146" s="40" t="s">
        <v>19</v>
      </c>
      <c r="M146" s="40" t="s">
        <v>18</v>
      </c>
      <c r="N146" s="40" t="s">
        <v>17</v>
      </c>
      <c r="O146" s="40" t="s">
        <v>33</v>
      </c>
      <c r="P146" s="40" t="s">
        <v>18</v>
      </c>
      <c r="Q146" s="40" t="s">
        <v>82</v>
      </c>
      <c r="R146" s="41" t="s">
        <v>139</v>
      </c>
      <c r="S146" s="42" t="s">
        <v>48</v>
      </c>
      <c r="T146" s="43"/>
      <c r="U146" s="43"/>
      <c r="V146" s="43">
        <f>V171</f>
        <v>855</v>
      </c>
      <c r="W146" s="43"/>
      <c r="X146" s="43"/>
      <c r="Y146" s="43"/>
      <c r="Z146" s="44">
        <f t="shared" si="12"/>
        <v>855</v>
      </c>
      <c r="AA146" s="42">
        <v>2017</v>
      </c>
    </row>
    <row r="147" spans="1:27" ht="30" x14ac:dyDescent="0.25">
      <c r="A147" s="40"/>
      <c r="B147" s="40"/>
      <c r="C147" s="40"/>
      <c r="D147" s="40" t="s">
        <v>17</v>
      </c>
      <c r="E147" s="40" t="s">
        <v>27</v>
      </c>
      <c r="F147" s="40" t="s">
        <v>17</v>
      </c>
      <c r="G147" s="40" t="s">
        <v>26</v>
      </c>
      <c r="H147" s="40" t="s">
        <v>17</v>
      </c>
      <c r="I147" s="40" t="s">
        <v>25</v>
      </c>
      <c r="J147" s="40" t="s">
        <v>18</v>
      </c>
      <c r="K147" s="40" t="s">
        <v>17</v>
      </c>
      <c r="L147" s="40" t="s">
        <v>19</v>
      </c>
      <c r="M147" s="40" t="s">
        <v>24</v>
      </c>
      <c r="N147" s="40" t="s">
        <v>28</v>
      </c>
      <c r="O147" s="40" t="s">
        <v>26</v>
      </c>
      <c r="P147" s="40" t="s">
        <v>17</v>
      </c>
      <c r="Q147" s="40" t="s">
        <v>82</v>
      </c>
      <c r="R147" s="41" t="s">
        <v>139</v>
      </c>
      <c r="S147" s="42" t="s">
        <v>48</v>
      </c>
      <c r="T147" s="43"/>
      <c r="U147" s="43"/>
      <c r="V147" s="43">
        <f>V172</f>
        <v>6976.8</v>
      </c>
      <c r="W147" s="43"/>
      <c r="X147" s="43"/>
      <c r="Y147" s="43"/>
      <c r="Z147" s="44">
        <f t="shared" si="12"/>
        <v>6976.8</v>
      </c>
      <c r="AA147" s="42">
        <v>2017</v>
      </c>
    </row>
    <row r="148" spans="1:27" ht="30" x14ac:dyDescent="0.25">
      <c r="A148" s="40"/>
      <c r="B148" s="40"/>
      <c r="C148" s="40"/>
      <c r="D148" s="40" t="s">
        <v>17</v>
      </c>
      <c r="E148" s="40" t="s">
        <v>27</v>
      </c>
      <c r="F148" s="40" t="s">
        <v>17</v>
      </c>
      <c r="G148" s="40" t="s">
        <v>26</v>
      </c>
      <c r="H148" s="40" t="s">
        <v>17</v>
      </c>
      <c r="I148" s="40" t="s">
        <v>25</v>
      </c>
      <c r="J148" s="40" t="s">
        <v>18</v>
      </c>
      <c r="K148" s="40" t="s">
        <v>17</v>
      </c>
      <c r="L148" s="40" t="s">
        <v>19</v>
      </c>
      <c r="M148" s="40" t="s">
        <v>33</v>
      </c>
      <c r="N148" s="40" t="s">
        <v>33</v>
      </c>
      <c r="O148" s="40" t="s">
        <v>17</v>
      </c>
      <c r="P148" s="40" t="s">
        <v>17</v>
      </c>
      <c r="Q148" s="40" t="s">
        <v>17</v>
      </c>
      <c r="R148" s="41" t="s">
        <v>139</v>
      </c>
      <c r="S148" s="42" t="s">
        <v>48</v>
      </c>
      <c r="T148" s="43"/>
      <c r="U148" s="43"/>
      <c r="V148" s="43">
        <f>V173</f>
        <v>514200</v>
      </c>
      <c r="W148" s="43"/>
      <c r="X148" s="43"/>
      <c r="Y148" s="43"/>
      <c r="Z148" s="44">
        <f t="shared" si="12"/>
        <v>514200</v>
      </c>
      <c r="AA148" s="42">
        <v>2017</v>
      </c>
    </row>
    <row r="149" spans="1:27" ht="30" x14ac:dyDescent="0.25">
      <c r="A149" s="40"/>
      <c r="B149" s="40"/>
      <c r="C149" s="40"/>
      <c r="D149" s="40" t="s">
        <v>17</v>
      </c>
      <c r="E149" s="40" t="s">
        <v>27</v>
      </c>
      <c r="F149" s="40" t="s">
        <v>17</v>
      </c>
      <c r="G149" s="40" t="s">
        <v>26</v>
      </c>
      <c r="H149" s="40" t="s">
        <v>17</v>
      </c>
      <c r="I149" s="40" t="s">
        <v>25</v>
      </c>
      <c r="J149" s="40" t="s">
        <v>18</v>
      </c>
      <c r="K149" s="40" t="s">
        <v>17</v>
      </c>
      <c r="L149" s="40" t="s">
        <v>19</v>
      </c>
      <c r="M149" s="40" t="s">
        <v>73</v>
      </c>
      <c r="N149" s="40" t="s">
        <v>17</v>
      </c>
      <c r="O149" s="40" t="s">
        <v>33</v>
      </c>
      <c r="P149" s="40" t="s">
        <v>18</v>
      </c>
      <c r="Q149" s="40" t="s">
        <v>90</v>
      </c>
      <c r="R149" s="41" t="s">
        <v>139</v>
      </c>
      <c r="S149" s="42" t="s">
        <v>48</v>
      </c>
      <c r="T149" s="43"/>
      <c r="U149" s="43"/>
      <c r="V149" s="43">
        <v>95</v>
      </c>
      <c r="W149" s="43"/>
      <c r="X149" s="43"/>
      <c r="Y149" s="43"/>
      <c r="Z149" s="44">
        <f t="shared" si="12"/>
        <v>95</v>
      </c>
      <c r="AA149" s="42">
        <v>2017</v>
      </c>
    </row>
    <row r="150" spans="1:27" ht="60" x14ac:dyDescent="0.25">
      <c r="A150" s="40"/>
      <c r="B150" s="40"/>
      <c r="C150" s="40"/>
      <c r="D150" s="40" t="s">
        <v>17</v>
      </c>
      <c r="E150" s="40" t="s">
        <v>27</v>
      </c>
      <c r="F150" s="40" t="s">
        <v>17</v>
      </c>
      <c r="G150" s="40" t="s">
        <v>26</v>
      </c>
      <c r="H150" s="40" t="s">
        <v>17</v>
      </c>
      <c r="I150" s="40" t="s">
        <v>25</v>
      </c>
      <c r="J150" s="40" t="s">
        <v>18</v>
      </c>
      <c r="K150" s="40" t="s">
        <v>17</v>
      </c>
      <c r="L150" s="40" t="s">
        <v>19</v>
      </c>
      <c r="M150" s="40" t="s">
        <v>18</v>
      </c>
      <c r="N150" s="40" t="s">
        <v>17</v>
      </c>
      <c r="O150" s="40" t="s">
        <v>25</v>
      </c>
      <c r="P150" s="40" t="s">
        <v>24</v>
      </c>
      <c r="Q150" s="40" t="s">
        <v>33</v>
      </c>
      <c r="R150" s="41" t="s">
        <v>142</v>
      </c>
      <c r="S150" s="42" t="s">
        <v>48</v>
      </c>
      <c r="T150" s="43"/>
      <c r="U150" s="43"/>
      <c r="V150" s="43"/>
      <c r="W150" s="43">
        <v>120931.5</v>
      </c>
      <c r="X150" s="43"/>
      <c r="Y150" s="43"/>
      <c r="Z150" s="44">
        <f>W150</f>
        <v>120931.5</v>
      </c>
      <c r="AA150" s="42">
        <v>2018</v>
      </c>
    </row>
    <row r="151" spans="1:27" ht="60" x14ac:dyDescent="0.25">
      <c r="A151" s="40"/>
      <c r="B151" s="40"/>
      <c r="C151" s="40"/>
      <c r="D151" s="40" t="s">
        <v>17</v>
      </c>
      <c r="E151" s="40" t="s">
        <v>27</v>
      </c>
      <c r="F151" s="40" t="s">
        <v>17</v>
      </c>
      <c r="G151" s="40" t="s">
        <v>26</v>
      </c>
      <c r="H151" s="40" t="s">
        <v>17</v>
      </c>
      <c r="I151" s="40" t="s">
        <v>25</v>
      </c>
      <c r="J151" s="40" t="s">
        <v>18</v>
      </c>
      <c r="K151" s="40" t="s">
        <v>17</v>
      </c>
      <c r="L151" s="40" t="s">
        <v>19</v>
      </c>
      <c r="M151" s="40" t="s">
        <v>73</v>
      </c>
      <c r="N151" s="40" t="s">
        <v>17</v>
      </c>
      <c r="O151" s="40" t="s">
        <v>25</v>
      </c>
      <c r="P151" s="40" t="s">
        <v>24</v>
      </c>
      <c r="Q151" s="40" t="s">
        <v>33</v>
      </c>
      <c r="R151" s="41" t="s">
        <v>142</v>
      </c>
      <c r="S151" s="42" t="s">
        <v>48</v>
      </c>
      <c r="T151" s="43"/>
      <c r="U151" s="43"/>
      <c r="V151" s="43"/>
      <c r="W151" s="43">
        <f>W176</f>
        <v>29420.5</v>
      </c>
      <c r="X151" s="43"/>
      <c r="Y151" s="43"/>
      <c r="Z151" s="44">
        <f>W151</f>
        <v>29420.5</v>
      </c>
      <c r="AA151" s="42">
        <v>2018</v>
      </c>
    </row>
    <row r="152" spans="1:27" ht="30" x14ac:dyDescent="0.25">
      <c r="A152" s="40"/>
      <c r="B152" s="40"/>
      <c r="C152" s="40"/>
      <c r="D152" s="40" t="s">
        <v>17</v>
      </c>
      <c r="E152" s="40" t="s">
        <v>27</v>
      </c>
      <c r="F152" s="40" t="s">
        <v>17</v>
      </c>
      <c r="G152" s="40" t="s">
        <v>26</v>
      </c>
      <c r="H152" s="40" t="s">
        <v>17</v>
      </c>
      <c r="I152" s="40" t="s">
        <v>25</v>
      </c>
      <c r="J152" s="40" t="s">
        <v>18</v>
      </c>
      <c r="K152" s="40" t="s">
        <v>17</v>
      </c>
      <c r="L152" s="40" t="s">
        <v>19</v>
      </c>
      <c r="M152" s="40" t="s">
        <v>73</v>
      </c>
      <c r="N152" s="40" t="s">
        <v>17</v>
      </c>
      <c r="O152" s="40" t="s">
        <v>25</v>
      </c>
      <c r="P152" s="40" t="s">
        <v>24</v>
      </c>
      <c r="Q152" s="40" t="s">
        <v>103</v>
      </c>
      <c r="R152" s="41" t="s">
        <v>139</v>
      </c>
      <c r="S152" s="42" t="s">
        <v>48</v>
      </c>
      <c r="T152" s="43"/>
      <c r="U152" s="43"/>
      <c r="V152" s="43"/>
      <c r="W152" s="43"/>
      <c r="X152" s="43">
        <f>X177</f>
        <v>4863.8</v>
      </c>
      <c r="Y152" s="43"/>
      <c r="Z152" s="44">
        <f>X152</f>
        <v>4863.8</v>
      </c>
      <c r="AA152" s="42">
        <v>2019</v>
      </c>
    </row>
    <row r="153" spans="1:27" ht="30" x14ac:dyDescent="0.25">
      <c r="A153" s="40"/>
      <c r="B153" s="40"/>
      <c r="C153" s="40"/>
      <c r="D153" s="40" t="s">
        <v>17</v>
      </c>
      <c r="E153" s="40" t="s">
        <v>27</v>
      </c>
      <c r="F153" s="40" t="s">
        <v>17</v>
      </c>
      <c r="G153" s="40" t="s">
        <v>26</v>
      </c>
      <c r="H153" s="40" t="s">
        <v>17</v>
      </c>
      <c r="I153" s="40" t="s">
        <v>25</v>
      </c>
      <c r="J153" s="40" t="s">
        <v>18</v>
      </c>
      <c r="K153" s="40" t="s">
        <v>17</v>
      </c>
      <c r="L153" s="40" t="s">
        <v>19</v>
      </c>
      <c r="M153" s="40" t="s">
        <v>18</v>
      </c>
      <c r="N153" s="40" t="s">
        <v>17</v>
      </c>
      <c r="O153" s="40" t="s">
        <v>25</v>
      </c>
      <c r="P153" s="40" t="s">
        <v>24</v>
      </c>
      <c r="Q153" s="40" t="s">
        <v>103</v>
      </c>
      <c r="R153" s="41" t="s">
        <v>139</v>
      </c>
      <c r="S153" s="42" t="s">
        <v>48</v>
      </c>
      <c r="T153" s="43"/>
      <c r="U153" s="43"/>
      <c r="V153" s="43"/>
      <c r="W153" s="43"/>
      <c r="X153" s="43">
        <f>X178</f>
        <v>19544</v>
      </c>
      <c r="Y153" s="43"/>
      <c r="Z153" s="44">
        <f>X153</f>
        <v>19544</v>
      </c>
      <c r="AA153" s="42">
        <v>2019</v>
      </c>
    </row>
    <row r="154" spans="1:27" ht="33" customHeight="1" x14ac:dyDescent="0.25">
      <c r="A154" s="40"/>
      <c r="B154" s="40"/>
      <c r="C154" s="40"/>
      <c r="D154" s="40" t="s">
        <v>17</v>
      </c>
      <c r="E154" s="40" t="s">
        <v>27</v>
      </c>
      <c r="F154" s="40" t="s">
        <v>17</v>
      </c>
      <c r="G154" s="40" t="s">
        <v>26</v>
      </c>
      <c r="H154" s="40" t="s">
        <v>17</v>
      </c>
      <c r="I154" s="40" t="s">
        <v>25</v>
      </c>
      <c r="J154" s="40" t="s">
        <v>18</v>
      </c>
      <c r="K154" s="40" t="s">
        <v>17</v>
      </c>
      <c r="L154" s="40" t="s">
        <v>19</v>
      </c>
      <c r="M154" s="40" t="s">
        <v>73</v>
      </c>
      <c r="N154" s="40" t="s">
        <v>17</v>
      </c>
      <c r="O154" s="40" t="s">
        <v>25</v>
      </c>
      <c r="P154" s="40" t="s">
        <v>24</v>
      </c>
      <c r="Q154" s="40" t="s">
        <v>136</v>
      </c>
      <c r="R154" s="113" t="s">
        <v>143</v>
      </c>
      <c r="S154" s="110" t="s">
        <v>48</v>
      </c>
      <c r="T154" s="43"/>
      <c r="U154" s="43"/>
      <c r="V154" s="43"/>
      <c r="W154" s="43"/>
      <c r="X154" s="43"/>
      <c r="Y154" s="43">
        <v>57900</v>
      </c>
      <c r="Z154" s="44">
        <f t="shared" ref="Z154:Z159" si="13">Y154</f>
        <v>57900</v>
      </c>
      <c r="AA154" s="42">
        <v>2020</v>
      </c>
    </row>
    <row r="155" spans="1:27" ht="36.6" customHeight="1" x14ac:dyDescent="0.25">
      <c r="A155" s="40"/>
      <c r="B155" s="40"/>
      <c r="C155" s="40"/>
      <c r="D155" s="40" t="s">
        <v>17</v>
      </c>
      <c r="E155" s="40" t="s">
        <v>27</v>
      </c>
      <c r="F155" s="40" t="s">
        <v>17</v>
      </c>
      <c r="G155" s="40" t="s">
        <v>26</v>
      </c>
      <c r="H155" s="40" t="s">
        <v>17</v>
      </c>
      <c r="I155" s="40" t="s">
        <v>25</v>
      </c>
      <c r="J155" s="40" t="s">
        <v>18</v>
      </c>
      <c r="K155" s="40" t="s">
        <v>17</v>
      </c>
      <c r="L155" s="40" t="s">
        <v>19</v>
      </c>
      <c r="M155" s="40" t="s">
        <v>18</v>
      </c>
      <c r="N155" s="40" t="s">
        <v>17</v>
      </c>
      <c r="O155" s="40" t="s">
        <v>25</v>
      </c>
      <c r="P155" s="40" t="s">
        <v>24</v>
      </c>
      <c r="Q155" s="40" t="s">
        <v>136</v>
      </c>
      <c r="R155" s="115"/>
      <c r="S155" s="112"/>
      <c r="T155" s="43"/>
      <c r="U155" s="43"/>
      <c r="V155" s="43"/>
      <c r="W155" s="43"/>
      <c r="X155" s="43"/>
      <c r="Y155" s="43">
        <v>231600</v>
      </c>
      <c r="Z155" s="44">
        <f t="shared" si="13"/>
        <v>231600</v>
      </c>
      <c r="AA155" s="42">
        <v>2020</v>
      </c>
    </row>
    <row r="156" spans="1:27" ht="34.9" customHeight="1" x14ac:dyDescent="0.25">
      <c r="A156" s="40"/>
      <c r="B156" s="40"/>
      <c r="C156" s="40"/>
      <c r="D156" s="40" t="s">
        <v>17</v>
      </c>
      <c r="E156" s="40" t="s">
        <v>27</v>
      </c>
      <c r="F156" s="40" t="s">
        <v>17</v>
      </c>
      <c r="G156" s="40" t="s">
        <v>26</v>
      </c>
      <c r="H156" s="40" t="s">
        <v>17</v>
      </c>
      <c r="I156" s="40" t="s">
        <v>25</v>
      </c>
      <c r="J156" s="40" t="s">
        <v>18</v>
      </c>
      <c r="K156" s="40" t="s">
        <v>17</v>
      </c>
      <c r="L156" s="40" t="s">
        <v>19</v>
      </c>
      <c r="M156" s="40" t="s">
        <v>73</v>
      </c>
      <c r="N156" s="40" t="s">
        <v>17</v>
      </c>
      <c r="O156" s="40" t="s">
        <v>25</v>
      </c>
      <c r="P156" s="40" t="s">
        <v>24</v>
      </c>
      <c r="Q156" s="40" t="s">
        <v>137</v>
      </c>
      <c r="R156" s="113" t="s">
        <v>144</v>
      </c>
      <c r="S156" s="110" t="s">
        <v>48</v>
      </c>
      <c r="T156" s="43"/>
      <c r="U156" s="43"/>
      <c r="V156" s="43"/>
      <c r="W156" s="43"/>
      <c r="X156" s="43"/>
      <c r="Y156" s="43">
        <v>7000</v>
      </c>
      <c r="Z156" s="44">
        <f t="shared" si="13"/>
        <v>7000</v>
      </c>
      <c r="AA156" s="42">
        <v>2020</v>
      </c>
    </row>
    <row r="157" spans="1:27" ht="36.6" customHeight="1" x14ac:dyDescent="0.25">
      <c r="A157" s="40"/>
      <c r="B157" s="40"/>
      <c r="C157" s="40"/>
      <c r="D157" s="40" t="s">
        <v>17</v>
      </c>
      <c r="E157" s="40" t="s">
        <v>27</v>
      </c>
      <c r="F157" s="40" t="s">
        <v>17</v>
      </c>
      <c r="G157" s="40" t="s">
        <v>26</v>
      </c>
      <c r="H157" s="40" t="s">
        <v>17</v>
      </c>
      <c r="I157" s="40" t="s">
        <v>25</v>
      </c>
      <c r="J157" s="40" t="s">
        <v>18</v>
      </c>
      <c r="K157" s="40" t="s">
        <v>17</v>
      </c>
      <c r="L157" s="40" t="s">
        <v>19</v>
      </c>
      <c r="M157" s="40" t="s">
        <v>18</v>
      </c>
      <c r="N157" s="40" t="s">
        <v>17</v>
      </c>
      <c r="O157" s="40" t="s">
        <v>25</v>
      </c>
      <c r="P157" s="40" t="s">
        <v>24</v>
      </c>
      <c r="Q157" s="40" t="s">
        <v>137</v>
      </c>
      <c r="R157" s="115"/>
      <c r="S157" s="112"/>
      <c r="T157" s="43"/>
      <c r="U157" s="43"/>
      <c r="V157" s="43"/>
      <c r="W157" s="43"/>
      <c r="X157" s="43"/>
      <c r="Y157" s="43">
        <v>28000</v>
      </c>
      <c r="Z157" s="44">
        <f t="shared" si="13"/>
        <v>28000</v>
      </c>
      <c r="AA157" s="42">
        <v>2020</v>
      </c>
    </row>
    <row r="158" spans="1:27" ht="27.6" customHeight="1" x14ac:dyDescent="0.25">
      <c r="A158" s="40"/>
      <c r="B158" s="40"/>
      <c r="C158" s="40"/>
      <c r="D158" s="40" t="s">
        <v>17</v>
      </c>
      <c r="E158" s="40" t="s">
        <v>27</v>
      </c>
      <c r="F158" s="40" t="s">
        <v>17</v>
      </c>
      <c r="G158" s="40" t="s">
        <v>26</v>
      </c>
      <c r="H158" s="40" t="s">
        <v>17</v>
      </c>
      <c r="I158" s="40" t="s">
        <v>25</v>
      </c>
      <c r="J158" s="40" t="s">
        <v>18</v>
      </c>
      <c r="K158" s="40" t="s">
        <v>17</v>
      </c>
      <c r="L158" s="40" t="s">
        <v>19</v>
      </c>
      <c r="M158" s="40" t="s">
        <v>73</v>
      </c>
      <c r="N158" s="40" t="s">
        <v>17</v>
      </c>
      <c r="O158" s="40" t="s">
        <v>25</v>
      </c>
      <c r="P158" s="40" t="s">
        <v>24</v>
      </c>
      <c r="Q158" s="40" t="s">
        <v>138</v>
      </c>
      <c r="R158" s="113" t="s">
        <v>145</v>
      </c>
      <c r="S158" s="110" t="s">
        <v>48</v>
      </c>
      <c r="T158" s="43"/>
      <c r="U158" s="43"/>
      <c r="V158" s="43"/>
      <c r="W158" s="43"/>
      <c r="X158" s="43"/>
      <c r="Y158" s="43">
        <v>6000</v>
      </c>
      <c r="Z158" s="44">
        <f t="shared" si="13"/>
        <v>6000</v>
      </c>
      <c r="AA158" s="42">
        <v>2020</v>
      </c>
    </row>
    <row r="159" spans="1:27" ht="27.6" customHeight="1" x14ac:dyDescent="0.25">
      <c r="A159" s="40"/>
      <c r="B159" s="40"/>
      <c r="C159" s="40"/>
      <c r="D159" s="40" t="s">
        <v>17</v>
      </c>
      <c r="E159" s="40" t="s">
        <v>27</v>
      </c>
      <c r="F159" s="40" t="s">
        <v>17</v>
      </c>
      <c r="G159" s="40" t="s">
        <v>26</v>
      </c>
      <c r="H159" s="40" t="s">
        <v>17</v>
      </c>
      <c r="I159" s="40" t="s">
        <v>25</v>
      </c>
      <c r="J159" s="40" t="s">
        <v>18</v>
      </c>
      <c r="K159" s="40" t="s">
        <v>17</v>
      </c>
      <c r="L159" s="40" t="s">
        <v>19</v>
      </c>
      <c r="M159" s="40" t="s">
        <v>18</v>
      </c>
      <c r="N159" s="40" t="s">
        <v>17</v>
      </c>
      <c r="O159" s="40" t="s">
        <v>25</v>
      </c>
      <c r="P159" s="40" t="s">
        <v>24</v>
      </c>
      <c r="Q159" s="40" t="s">
        <v>138</v>
      </c>
      <c r="R159" s="115"/>
      <c r="S159" s="112"/>
      <c r="T159" s="43"/>
      <c r="U159" s="43"/>
      <c r="V159" s="43"/>
      <c r="W159" s="43"/>
      <c r="X159" s="43"/>
      <c r="Y159" s="43">
        <v>24000</v>
      </c>
      <c r="Z159" s="44">
        <f t="shared" si="13"/>
        <v>24000</v>
      </c>
      <c r="AA159" s="42">
        <v>2020</v>
      </c>
    </row>
    <row r="160" spans="1:27" ht="27.6" customHeight="1" x14ac:dyDescent="0.25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14" t="s">
        <v>154</v>
      </c>
      <c r="S160" s="12" t="s">
        <v>49</v>
      </c>
      <c r="T160" s="8">
        <f>T162+T164+T185</f>
        <v>215.1</v>
      </c>
      <c r="U160" s="8">
        <f>U162+U164+U185</f>
        <v>308.89999999999998</v>
      </c>
      <c r="V160" s="8">
        <f>V162+V164+V185</f>
        <v>104</v>
      </c>
      <c r="W160" s="8">
        <f>W162+W164+W185</f>
        <v>134.80000000000001</v>
      </c>
      <c r="X160" s="8">
        <f>X162+X164+X185</f>
        <v>12.1</v>
      </c>
      <c r="Y160" s="8">
        <f>Y185</f>
        <v>133.69</v>
      </c>
      <c r="Z160" s="5">
        <f t="shared" ref="Z160:Z168" si="14">T160+U160+V160+W160+X160+Y160</f>
        <v>908.58999999999992</v>
      </c>
      <c r="AA160" s="12">
        <v>2020</v>
      </c>
    </row>
    <row r="161" spans="1:28" ht="30" x14ac:dyDescent="0.25">
      <c r="A161" s="40" t="s">
        <v>17</v>
      </c>
      <c r="B161" s="40" t="s">
        <v>17</v>
      </c>
      <c r="C161" s="40" t="s">
        <v>28</v>
      </c>
      <c r="D161" s="40" t="s">
        <v>17</v>
      </c>
      <c r="E161" s="40" t="s">
        <v>27</v>
      </c>
      <c r="F161" s="40" t="s">
        <v>17</v>
      </c>
      <c r="G161" s="40" t="s">
        <v>26</v>
      </c>
      <c r="H161" s="40" t="s">
        <v>17</v>
      </c>
      <c r="I161" s="40" t="s">
        <v>25</v>
      </c>
      <c r="J161" s="40" t="s">
        <v>18</v>
      </c>
      <c r="K161" s="40" t="s">
        <v>17</v>
      </c>
      <c r="L161" s="40" t="s">
        <v>19</v>
      </c>
      <c r="M161" s="40" t="s">
        <v>17</v>
      </c>
      <c r="N161" s="40" t="s">
        <v>17</v>
      </c>
      <c r="O161" s="40" t="s">
        <v>17</v>
      </c>
      <c r="P161" s="40" t="s">
        <v>17</v>
      </c>
      <c r="Q161" s="40" t="s">
        <v>17</v>
      </c>
      <c r="R161" s="41" t="s">
        <v>139</v>
      </c>
      <c r="S161" s="42" t="s">
        <v>48</v>
      </c>
      <c r="T161" s="43">
        <v>1300</v>
      </c>
      <c r="U161" s="43"/>
      <c r="V161" s="43"/>
      <c r="W161" s="43"/>
      <c r="X161" s="43"/>
      <c r="Y161" s="43"/>
      <c r="Z161" s="44">
        <f t="shared" si="14"/>
        <v>1300</v>
      </c>
      <c r="AA161" s="42">
        <v>2015</v>
      </c>
    </row>
    <row r="162" spans="1:28" ht="45" x14ac:dyDescent="0.25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14" t="s">
        <v>140</v>
      </c>
      <c r="S162" s="12" t="s">
        <v>49</v>
      </c>
      <c r="T162" s="8">
        <v>0.3</v>
      </c>
      <c r="U162" s="8"/>
      <c r="V162" s="8"/>
      <c r="W162" s="8"/>
      <c r="X162" s="8"/>
      <c r="Y162" s="8"/>
      <c r="Z162" s="5">
        <f t="shared" si="14"/>
        <v>0.3</v>
      </c>
      <c r="AA162" s="12">
        <v>2015</v>
      </c>
    </row>
    <row r="163" spans="1:28" ht="30" x14ac:dyDescent="0.25">
      <c r="A163" s="40" t="s">
        <v>17</v>
      </c>
      <c r="B163" s="40" t="s">
        <v>17</v>
      </c>
      <c r="C163" s="40" t="s">
        <v>27</v>
      </c>
      <c r="D163" s="40" t="s">
        <v>17</v>
      </c>
      <c r="E163" s="40" t="s">
        <v>27</v>
      </c>
      <c r="F163" s="40" t="s">
        <v>17</v>
      </c>
      <c r="G163" s="40" t="s">
        <v>26</v>
      </c>
      <c r="H163" s="40" t="s">
        <v>17</v>
      </c>
      <c r="I163" s="40" t="s">
        <v>25</v>
      </c>
      <c r="J163" s="40" t="s">
        <v>18</v>
      </c>
      <c r="K163" s="40" t="s">
        <v>17</v>
      </c>
      <c r="L163" s="40" t="s">
        <v>19</v>
      </c>
      <c r="M163" s="40" t="s">
        <v>17</v>
      </c>
      <c r="N163" s="40" t="s">
        <v>17</v>
      </c>
      <c r="O163" s="40" t="s">
        <v>17</v>
      </c>
      <c r="P163" s="40" t="s">
        <v>17</v>
      </c>
      <c r="Q163" s="40" t="s">
        <v>17</v>
      </c>
      <c r="R163" s="41" t="s">
        <v>139</v>
      </c>
      <c r="S163" s="42" t="s">
        <v>48</v>
      </c>
      <c r="T163" s="43">
        <f>1881-310</f>
        <v>1571</v>
      </c>
      <c r="U163" s="43"/>
      <c r="V163" s="43"/>
      <c r="W163" s="43"/>
      <c r="X163" s="43"/>
      <c r="Y163" s="43"/>
      <c r="Z163" s="44">
        <f t="shared" si="14"/>
        <v>1571</v>
      </c>
      <c r="AA163" s="42">
        <v>2015</v>
      </c>
    </row>
    <row r="164" spans="1:28" ht="45" x14ac:dyDescent="0.25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14" t="s">
        <v>141</v>
      </c>
      <c r="S164" s="12" t="s">
        <v>49</v>
      </c>
      <c r="T164" s="8">
        <v>1.3</v>
      </c>
      <c r="U164" s="8"/>
      <c r="V164" s="8"/>
      <c r="W164" s="8"/>
      <c r="X164" s="8"/>
      <c r="Y164" s="8"/>
      <c r="Z164" s="5">
        <f t="shared" si="14"/>
        <v>1.3</v>
      </c>
      <c r="AA164" s="12">
        <v>2015</v>
      </c>
    </row>
    <row r="165" spans="1:28" ht="30" x14ac:dyDescent="0.25">
      <c r="A165" s="40" t="s">
        <v>17</v>
      </c>
      <c r="B165" s="40" t="s">
        <v>18</v>
      </c>
      <c r="C165" s="40" t="s">
        <v>19</v>
      </c>
      <c r="D165" s="40" t="s">
        <v>17</v>
      </c>
      <c r="E165" s="40" t="s">
        <v>27</v>
      </c>
      <c r="F165" s="40" t="s">
        <v>17</v>
      </c>
      <c r="G165" s="40" t="s">
        <v>26</v>
      </c>
      <c r="H165" s="40" t="s">
        <v>17</v>
      </c>
      <c r="I165" s="40" t="s">
        <v>25</v>
      </c>
      <c r="J165" s="40" t="s">
        <v>18</v>
      </c>
      <c r="K165" s="40" t="s">
        <v>17</v>
      </c>
      <c r="L165" s="40" t="s">
        <v>19</v>
      </c>
      <c r="M165" s="40" t="s">
        <v>17</v>
      </c>
      <c r="N165" s="40" t="s">
        <v>17</v>
      </c>
      <c r="O165" s="40" t="s">
        <v>17</v>
      </c>
      <c r="P165" s="40" t="s">
        <v>17</v>
      </c>
      <c r="Q165" s="40" t="s">
        <v>17</v>
      </c>
      <c r="R165" s="41" t="s">
        <v>139</v>
      </c>
      <c r="S165" s="42" t="s">
        <v>48</v>
      </c>
      <c r="T165" s="44">
        <f>T166+T167</f>
        <v>237372.9</v>
      </c>
      <c r="U165" s="44">
        <f>U166+U167+U168</f>
        <v>227864.3</v>
      </c>
      <c r="V165" s="44">
        <f>V166+V167+V168+V169+V170+V171+V172+V173+V174</f>
        <v>630059.19999999995</v>
      </c>
      <c r="W165" s="44">
        <f>W166+W167+W175+W176</f>
        <v>162784.1</v>
      </c>
      <c r="X165" s="44">
        <f>X166+X167+X177+X178</f>
        <v>24916.7</v>
      </c>
      <c r="Y165" s="44">
        <f>Y166+Y167+Y177+Y178+Y179+Y180+Y181+Y182+Y183+Y184</f>
        <v>362086.3</v>
      </c>
      <c r="Z165" s="44">
        <f>T165+U165+V165+W165+X165+Y165</f>
        <v>1645083.5</v>
      </c>
      <c r="AA165" s="42">
        <v>2020</v>
      </c>
    </row>
    <row r="166" spans="1:28" ht="30" x14ac:dyDescent="0.25">
      <c r="A166" s="40" t="s">
        <v>17</v>
      </c>
      <c r="B166" s="40" t="s">
        <v>18</v>
      </c>
      <c r="C166" s="40" t="s">
        <v>19</v>
      </c>
      <c r="D166" s="40" t="s">
        <v>17</v>
      </c>
      <c r="E166" s="40" t="s">
        <v>27</v>
      </c>
      <c r="F166" s="40" t="s">
        <v>17</v>
      </c>
      <c r="G166" s="40" t="s">
        <v>26</v>
      </c>
      <c r="H166" s="40" t="s">
        <v>17</v>
      </c>
      <c r="I166" s="40" t="s">
        <v>25</v>
      </c>
      <c r="J166" s="40" t="s">
        <v>18</v>
      </c>
      <c r="K166" s="40" t="s">
        <v>17</v>
      </c>
      <c r="L166" s="40" t="s">
        <v>19</v>
      </c>
      <c r="M166" s="40" t="s">
        <v>17</v>
      </c>
      <c r="N166" s="40" t="s">
        <v>17</v>
      </c>
      <c r="O166" s="40" t="s">
        <v>17</v>
      </c>
      <c r="P166" s="40" t="s">
        <v>17</v>
      </c>
      <c r="Q166" s="40" t="s">
        <v>17</v>
      </c>
      <c r="R166" s="41" t="s">
        <v>139</v>
      </c>
      <c r="S166" s="42" t="s">
        <v>48</v>
      </c>
      <c r="T166" s="43">
        <f>208466.4-2928.6-2000-355.5</f>
        <v>203182.3</v>
      </c>
      <c r="U166" s="43">
        <f>50000-2950-2047.3-4865+1039.8-1654.9-5800-5858.3</f>
        <v>27864.3</v>
      </c>
      <c r="V166" s="43">
        <f>16437.3-5309.4-8274.5+600+2425+1944+1650.4-1944-1538.8-7-12.7-14.2</f>
        <v>5956.0999999999995</v>
      </c>
      <c r="W166" s="43">
        <f>11688.7+1606.6-1440.8-683.9-59.3+2400-153.1-30.9-165.2-730</f>
        <v>12432.100000000002</v>
      </c>
      <c r="X166" s="43">
        <f>932.8-423.9</f>
        <v>508.9</v>
      </c>
      <c r="Y166" s="43">
        <v>7586.3</v>
      </c>
      <c r="Z166" s="44">
        <f t="shared" si="14"/>
        <v>257529.99999999997</v>
      </c>
      <c r="AA166" s="42">
        <v>2020</v>
      </c>
      <c r="AB166" s="105"/>
    </row>
    <row r="167" spans="1:28" ht="30" x14ac:dyDescent="0.25">
      <c r="A167" s="40" t="s">
        <v>17</v>
      </c>
      <c r="B167" s="40" t="s">
        <v>18</v>
      </c>
      <c r="C167" s="40" t="s">
        <v>19</v>
      </c>
      <c r="D167" s="40" t="s">
        <v>17</v>
      </c>
      <c r="E167" s="40" t="s">
        <v>27</v>
      </c>
      <c r="F167" s="40" t="s">
        <v>17</v>
      </c>
      <c r="G167" s="40" t="s">
        <v>26</v>
      </c>
      <c r="H167" s="40" t="s">
        <v>17</v>
      </c>
      <c r="I167" s="40" t="s">
        <v>25</v>
      </c>
      <c r="J167" s="40" t="s">
        <v>18</v>
      </c>
      <c r="K167" s="40" t="s">
        <v>29</v>
      </c>
      <c r="L167" s="40" t="s">
        <v>27</v>
      </c>
      <c r="M167" s="40" t="s">
        <v>17</v>
      </c>
      <c r="N167" s="40" t="s">
        <v>19</v>
      </c>
      <c r="O167" s="40"/>
      <c r="P167" s="40"/>
      <c r="Q167" s="40"/>
      <c r="R167" s="41" t="s">
        <v>139</v>
      </c>
      <c r="S167" s="42" t="s">
        <v>48</v>
      </c>
      <c r="T167" s="43">
        <f>34550.9-360.3</f>
        <v>34190.6</v>
      </c>
      <c r="U167" s="43"/>
      <c r="V167" s="43"/>
      <c r="W167" s="43"/>
      <c r="X167" s="43"/>
      <c r="Y167" s="43"/>
      <c r="Z167" s="44">
        <f t="shared" si="14"/>
        <v>34190.6</v>
      </c>
      <c r="AA167" s="42">
        <v>2015</v>
      </c>
    </row>
    <row r="168" spans="1:28" ht="30" x14ac:dyDescent="0.25">
      <c r="A168" s="40" t="s">
        <v>17</v>
      </c>
      <c r="B168" s="40" t="s">
        <v>18</v>
      </c>
      <c r="C168" s="40" t="s">
        <v>19</v>
      </c>
      <c r="D168" s="40" t="s">
        <v>17</v>
      </c>
      <c r="E168" s="40" t="s">
        <v>27</v>
      </c>
      <c r="F168" s="40" t="s">
        <v>17</v>
      </c>
      <c r="G168" s="40" t="s">
        <v>26</v>
      </c>
      <c r="H168" s="40" t="s">
        <v>17</v>
      </c>
      <c r="I168" s="40" t="s">
        <v>25</v>
      </c>
      <c r="J168" s="40" t="s">
        <v>18</v>
      </c>
      <c r="K168" s="40" t="s">
        <v>17</v>
      </c>
      <c r="L168" s="40" t="s">
        <v>19</v>
      </c>
      <c r="M168" s="40" t="s">
        <v>24</v>
      </c>
      <c r="N168" s="40" t="s">
        <v>27</v>
      </c>
      <c r="O168" s="40" t="s">
        <v>19</v>
      </c>
      <c r="P168" s="40" t="s">
        <v>17</v>
      </c>
      <c r="Q168" s="40" t="s">
        <v>71</v>
      </c>
      <c r="R168" s="41" t="s">
        <v>139</v>
      </c>
      <c r="S168" s="42" t="s">
        <v>48</v>
      </c>
      <c r="T168" s="43"/>
      <c r="U168" s="43">
        <v>200000</v>
      </c>
      <c r="V168" s="43"/>
      <c r="W168" s="43"/>
      <c r="X168" s="43"/>
      <c r="Y168" s="43"/>
      <c r="Z168" s="44">
        <f t="shared" si="14"/>
        <v>200000</v>
      </c>
      <c r="AA168" s="42">
        <v>2016</v>
      </c>
    </row>
    <row r="169" spans="1:28" ht="30" x14ac:dyDescent="0.25">
      <c r="A169" s="40" t="s">
        <v>17</v>
      </c>
      <c r="B169" s="40" t="s">
        <v>18</v>
      </c>
      <c r="C169" s="40" t="s">
        <v>19</v>
      </c>
      <c r="D169" s="40" t="s">
        <v>17</v>
      </c>
      <c r="E169" s="40" t="s">
        <v>27</v>
      </c>
      <c r="F169" s="40" t="s">
        <v>17</v>
      </c>
      <c r="G169" s="40" t="s">
        <v>26</v>
      </c>
      <c r="H169" s="40" t="s">
        <v>17</v>
      </c>
      <c r="I169" s="40" t="s">
        <v>25</v>
      </c>
      <c r="J169" s="40" t="s">
        <v>18</v>
      </c>
      <c r="K169" s="40" t="s">
        <v>17</v>
      </c>
      <c r="L169" s="40" t="s">
        <v>19</v>
      </c>
      <c r="M169" s="40" t="s">
        <v>73</v>
      </c>
      <c r="N169" s="40" t="s">
        <v>17</v>
      </c>
      <c r="O169" s="40" t="s">
        <v>19</v>
      </c>
      <c r="P169" s="40" t="s">
        <v>17</v>
      </c>
      <c r="Q169" s="40" t="s">
        <v>79</v>
      </c>
      <c r="R169" s="41" t="s">
        <v>139</v>
      </c>
      <c r="S169" s="42" t="s">
        <v>48</v>
      </c>
      <c r="T169" s="43"/>
      <c r="U169" s="43"/>
      <c r="V169" s="43">
        <f>29787+212.7-1363-88-449.8-915.3</f>
        <v>27183.600000000002</v>
      </c>
      <c r="W169" s="43"/>
      <c r="X169" s="43"/>
      <c r="Y169" s="43"/>
      <c r="Z169" s="44">
        <f t="shared" ref="Z169:Z174" si="15">V169</f>
        <v>27183.600000000002</v>
      </c>
      <c r="AA169" s="42">
        <v>2017</v>
      </c>
    </row>
    <row r="170" spans="1:28" ht="30" x14ac:dyDescent="0.25">
      <c r="A170" s="40" t="s">
        <v>17</v>
      </c>
      <c r="B170" s="40" t="s">
        <v>18</v>
      </c>
      <c r="C170" s="40" t="s">
        <v>19</v>
      </c>
      <c r="D170" s="40" t="s">
        <v>17</v>
      </c>
      <c r="E170" s="40" t="s">
        <v>27</v>
      </c>
      <c r="F170" s="40" t="s">
        <v>17</v>
      </c>
      <c r="G170" s="40" t="s">
        <v>26</v>
      </c>
      <c r="H170" s="40" t="s">
        <v>17</v>
      </c>
      <c r="I170" s="40" t="s">
        <v>25</v>
      </c>
      <c r="J170" s="40" t="s">
        <v>18</v>
      </c>
      <c r="K170" s="40" t="s">
        <v>17</v>
      </c>
      <c r="L170" s="40" t="s">
        <v>19</v>
      </c>
      <c r="M170" s="40" t="s">
        <v>18</v>
      </c>
      <c r="N170" s="40" t="s">
        <v>17</v>
      </c>
      <c r="O170" s="40" t="s">
        <v>19</v>
      </c>
      <c r="P170" s="40" t="s">
        <v>17</v>
      </c>
      <c r="Q170" s="40" t="s">
        <v>82</v>
      </c>
      <c r="R170" s="41" t="s">
        <v>139</v>
      </c>
      <c r="S170" s="42" t="s">
        <v>48</v>
      </c>
      <c r="T170" s="43"/>
      <c r="U170" s="43"/>
      <c r="V170" s="43">
        <f>74792.7+105145.2-105145.2</f>
        <v>74792.7</v>
      </c>
      <c r="W170" s="43"/>
      <c r="X170" s="43"/>
      <c r="Y170" s="43"/>
      <c r="Z170" s="44">
        <f t="shared" si="15"/>
        <v>74792.7</v>
      </c>
      <c r="AA170" s="42">
        <v>2017</v>
      </c>
    </row>
    <row r="171" spans="1:28" ht="30" x14ac:dyDescent="0.25">
      <c r="A171" s="40" t="s">
        <v>17</v>
      </c>
      <c r="B171" s="40" t="s">
        <v>18</v>
      </c>
      <c r="C171" s="40" t="s">
        <v>19</v>
      </c>
      <c r="D171" s="40" t="s">
        <v>17</v>
      </c>
      <c r="E171" s="40" t="s">
        <v>27</v>
      </c>
      <c r="F171" s="40" t="s">
        <v>17</v>
      </c>
      <c r="G171" s="40" t="s">
        <v>26</v>
      </c>
      <c r="H171" s="40" t="s">
        <v>17</v>
      </c>
      <c r="I171" s="40" t="s">
        <v>25</v>
      </c>
      <c r="J171" s="40" t="s">
        <v>18</v>
      </c>
      <c r="K171" s="40" t="s">
        <v>17</v>
      </c>
      <c r="L171" s="40" t="s">
        <v>19</v>
      </c>
      <c r="M171" s="40" t="s">
        <v>18</v>
      </c>
      <c r="N171" s="40" t="s">
        <v>17</v>
      </c>
      <c r="O171" s="40" t="s">
        <v>33</v>
      </c>
      <c r="P171" s="40" t="s">
        <v>18</v>
      </c>
      <c r="Q171" s="40" t="s">
        <v>82</v>
      </c>
      <c r="R171" s="41" t="s">
        <v>139</v>
      </c>
      <c r="S171" s="42" t="s">
        <v>48</v>
      </c>
      <c r="T171" s="43"/>
      <c r="U171" s="43"/>
      <c r="V171" s="43">
        <v>855</v>
      </c>
      <c r="W171" s="43"/>
      <c r="X171" s="43"/>
      <c r="Y171" s="43"/>
      <c r="Z171" s="44">
        <f t="shared" si="15"/>
        <v>855</v>
      </c>
      <c r="AA171" s="42">
        <v>2017</v>
      </c>
      <c r="AB171" s="39"/>
    </row>
    <row r="172" spans="1:28" ht="30" x14ac:dyDescent="0.25">
      <c r="A172" s="40" t="s">
        <v>17</v>
      </c>
      <c r="B172" s="40" t="s">
        <v>18</v>
      </c>
      <c r="C172" s="40" t="s">
        <v>19</v>
      </c>
      <c r="D172" s="40" t="s">
        <v>17</v>
      </c>
      <c r="E172" s="40" t="s">
        <v>27</v>
      </c>
      <c r="F172" s="40" t="s">
        <v>17</v>
      </c>
      <c r="G172" s="40" t="s">
        <v>26</v>
      </c>
      <c r="H172" s="40" t="s">
        <v>17</v>
      </c>
      <c r="I172" s="40" t="s">
        <v>25</v>
      </c>
      <c r="J172" s="40" t="s">
        <v>18</v>
      </c>
      <c r="K172" s="40" t="s">
        <v>17</v>
      </c>
      <c r="L172" s="40" t="s">
        <v>19</v>
      </c>
      <c r="M172" s="40" t="s">
        <v>24</v>
      </c>
      <c r="N172" s="40" t="s">
        <v>28</v>
      </c>
      <c r="O172" s="40" t="s">
        <v>26</v>
      </c>
      <c r="P172" s="40" t="s">
        <v>17</v>
      </c>
      <c r="Q172" s="40" t="s">
        <v>82</v>
      </c>
      <c r="R172" s="41" t="s">
        <v>139</v>
      </c>
      <c r="S172" s="42" t="s">
        <v>48</v>
      </c>
      <c r="T172" s="43"/>
      <c r="U172" s="43"/>
      <c r="V172" s="43">
        <v>6976.8</v>
      </c>
      <c r="W172" s="43"/>
      <c r="X172" s="43"/>
      <c r="Y172" s="43"/>
      <c r="Z172" s="44">
        <f t="shared" si="15"/>
        <v>6976.8</v>
      </c>
      <c r="AA172" s="42">
        <v>2017</v>
      </c>
    </row>
    <row r="173" spans="1:28" ht="30" x14ac:dyDescent="0.25">
      <c r="A173" s="40" t="s">
        <v>17</v>
      </c>
      <c r="B173" s="40" t="s">
        <v>18</v>
      </c>
      <c r="C173" s="40" t="s">
        <v>19</v>
      </c>
      <c r="D173" s="40" t="s">
        <v>17</v>
      </c>
      <c r="E173" s="40" t="s">
        <v>27</v>
      </c>
      <c r="F173" s="40" t="s">
        <v>17</v>
      </c>
      <c r="G173" s="40" t="s">
        <v>26</v>
      </c>
      <c r="H173" s="40" t="s">
        <v>17</v>
      </c>
      <c r="I173" s="40" t="s">
        <v>25</v>
      </c>
      <c r="J173" s="40" t="s">
        <v>18</v>
      </c>
      <c r="K173" s="40" t="s">
        <v>17</v>
      </c>
      <c r="L173" s="40" t="s">
        <v>19</v>
      </c>
      <c r="M173" s="40" t="s">
        <v>33</v>
      </c>
      <c r="N173" s="40" t="s">
        <v>33</v>
      </c>
      <c r="O173" s="40" t="s">
        <v>17</v>
      </c>
      <c r="P173" s="40" t="s">
        <v>17</v>
      </c>
      <c r="Q173" s="40" t="s">
        <v>17</v>
      </c>
      <c r="R173" s="41" t="s">
        <v>139</v>
      </c>
      <c r="S173" s="42" t="s">
        <v>48</v>
      </c>
      <c r="T173" s="43"/>
      <c r="U173" s="43"/>
      <c r="V173" s="43">
        <f>300000+214200</f>
        <v>514200</v>
      </c>
      <c r="W173" s="43"/>
      <c r="X173" s="43"/>
      <c r="Y173" s="43"/>
      <c r="Z173" s="44">
        <f t="shared" si="15"/>
        <v>514200</v>
      </c>
      <c r="AA173" s="42">
        <v>2017</v>
      </c>
    </row>
    <row r="174" spans="1:28" ht="30" x14ac:dyDescent="0.25">
      <c r="A174" s="40" t="s">
        <v>17</v>
      </c>
      <c r="B174" s="40" t="s">
        <v>18</v>
      </c>
      <c r="C174" s="40" t="s">
        <v>19</v>
      </c>
      <c r="D174" s="40" t="s">
        <v>17</v>
      </c>
      <c r="E174" s="40" t="s">
        <v>27</v>
      </c>
      <c r="F174" s="40" t="s">
        <v>17</v>
      </c>
      <c r="G174" s="40" t="s">
        <v>26</v>
      </c>
      <c r="H174" s="40" t="s">
        <v>17</v>
      </c>
      <c r="I174" s="40" t="s">
        <v>25</v>
      </c>
      <c r="J174" s="40" t="s">
        <v>18</v>
      </c>
      <c r="K174" s="40" t="s">
        <v>17</v>
      </c>
      <c r="L174" s="40" t="s">
        <v>19</v>
      </c>
      <c r="M174" s="40" t="s">
        <v>73</v>
      </c>
      <c r="N174" s="40" t="s">
        <v>17</v>
      </c>
      <c r="O174" s="40" t="s">
        <v>33</v>
      </c>
      <c r="P174" s="40" t="s">
        <v>18</v>
      </c>
      <c r="Q174" s="40" t="s">
        <v>90</v>
      </c>
      <c r="R174" s="41" t="s">
        <v>139</v>
      </c>
      <c r="S174" s="42" t="s">
        <v>48</v>
      </c>
      <c r="T174" s="43"/>
      <c r="U174" s="43"/>
      <c r="V174" s="43">
        <v>95</v>
      </c>
      <c r="W174" s="43"/>
      <c r="X174" s="43"/>
      <c r="Y174" s="43"/>
      <c r="Z174" s="44">
        <f t="shared" si="15"/>
        <v>95</v>
      </c>
      <c r="AA174" s="42">
        <v>2017</v>
      </c>
    </row>
    <row r="175" spans="1:28" ht="32.450000000000003" customHeight="1" x14ac:dyDescent="0.25">
      <c r="A175" s="40" t="s">
        <v>17</v>
      </c>
      <c r="B175" s="40" t="s">
        <v>18</v>
      </c>
      <c r="C175" s="40" t="s">
        <v>19</v>
      </c>
      <c r="D175" s="40" t="s">
        <v>17</v>
      </c>
      <c r="E175" s="40" t="s">
        <v>27</v>
      </c>
      <c r="F175" s="40" t="s">
        <v>17</v>
      </c>
      <c r="G175" s="40" t="s">
        <v>26</v>
      </c>
      <c r="H175" s="40" t="s">
        <v>17</v>
      </c>
      <c r="I175" s="40" t="s">
        <v>25</v>
      </c>
      <c r="J175" s="40" t="s">
        <v>18</v>
      </c>
      <c r="K175" s="40" t="s">
        <v>17</v>
      </c>
      <c r="L175" s="40" t="s">
        <v>19</v>
      </c>
      <c r="M175" s="40" t="s">
        <v>18</v>
      </c>
      <c r="N175" s="40" t="s">
        <v>17</v>
      </c>
      <c r="O175" s="40" t="s">
        <v>25</v>
      </c>
      <c r="P175" s="40" t="s">
        <v>24</v>
      </c>
      <c r="Q175" s="40" t="s">
        <v>33</v>
      </c>
      <c r="R175" s="113" t="s">
        <v>142</v>
      </c>
      <c r="S175" s="110" t="s">
        <v>48</v>
      </c>
      <c r="T175" s="43"/>
      <c r="U175" s="43"/>
      <c r="V175" s="43"/>
      <c r="W175" s="43">
        <v>120931.5</v>
      </c>
      <c r="X175" s="43"/>
      <c r="Y175" s="43"/>
      <c r="Z175" s="44">
        <f>W175</f>
        <v>120931.5</v>
      </c>
      <c r="AA175" s="42">
        <v>2018</v>
      </c>
    </row>
    <row r="176" spans="1:28" ht="31.15" customHeight="1" x14ac:dyDescent="0.25">
      <c r="A176" s="40" t="s">
        <v>17</v>
      </c>
      <c r="B176" s="40" t="s">
        <v>18</v>
      </c>
      <c r="C176" s="40" t="s">
        <v>19</v>
      </c>
      <c r="D176" s="40" t="s">
        <v>17</v>
      </c>
      <c r="E176" s="40" t="s">
        <v>27</v>
      </c>
      <c r="F176" s="40" t="s">
        <v>17</v>
      </c>
      <c r="G176" s="40" t="s">
        <v>26</v>
      </c>
      <c r="H176" s="40" t="s">
        <v>17</v>
      </c>
      <c r="I176" s="40" t="s">
        <v>25</v>
      </c>
      <c r="J176" s="40" t="s">
        <v>18</v>
      </c>
      <c r="K176" s="40" t="s">
        <v>17</v>
      </c>
      <c r="L176" s="40" t="s">
        <v>19</v>
      </c>
      <c r="M176" s="40" t="s">
        <v>73</v>
      </c>
      <c r="N176" s="40" t="s">
        <v>17</v>
      </c>
      <c r="O176" s="40" t="s">
        <v>25</v>
      </c>
      <c r="P176" s="40" t="s">
        <v>24</v>
      </c>
      <c r="Q176" s="40" t="s">
        <v>33</v>
      </c>
      <c r="R176" s="115"/>
      <c r="S176" s="112"/>
      <c r="T176" s="43"/>
      <c r="U176" s="43"/>
      <c r="V176" s="43"/>
      <c r="W176" s="43">
        <f>30220.7-593-175-32.2</f>
        <v>29420.5</v>
      </c>
      <c r="X176" s="43"/>
      <c r="Y176" s="43"/>
      <c r="Z176" s="44">
        <f>W176</f>
        <v>29420.5</v>
      </c>
      <c r="AA176" s="42">
        <v>2018</v>
      </c>
    </row>
    <row r="177" spans="1:32" ht="27.6" customHeight="1" x14ac:dyDescent="0.25">
      <c r="A177" s="40" t="s">
        <v>17</v>
      </c>
      <c r="B177" s="40" t="s">
        <v>18</v>
      </c>
      <c r="C177" s="40" t="s">
        <v>19</v>
      </c>
      <c r="D177" s="40" t="s">
        <v>17</v>
      </c>
      <c r="E177" s="40" t="s">
        <v>27</v>
      </c>
      <c r="F177" s="40" t="s">
        <v>17</v>
      </c>
      <c r="G177" s="40" t="s">
        <v>26</v>
      </c>
      <c r="H177" s="40" t="s">
        <v>17</v>
      </c>
      <c r="I177" s="40" t="s">
        <v>25</v>
      </c>
      <c r="J177" s="40" t="s">
        <v>18</v>
      </c>
      <c r="K177" s="40" t="s">
        <v>17</v>
      </c>
      <c r="L177" s="40" t="s">
        <v>19</v>
      </c>
      <c r="M177" s="40" t="s">
        <v>73</v>
      </c>
      <c r="N177" s="40" t="s">
        <v>17</v>
      </c>
      <c r="O177" s="40" t="s">
        <v>25</v>
      </c>
      <c r="P177" s="40" t="s">
        <v>24</v>
      </c>
      <c r="Q177" s="40" t="s">
        <v>103</v>
      </c>
      <c r="R177" s="113" t="s">
        <v>139</v>
      </c>
      <c r="S177" s="110" t="s">
        <v>48</v>
      </c>
      <c r="T177" s="43"/>
      <c r="U177" s="43"/>
      <c r="V177" s="43"/>
      <c r="W177" s="43"/>
      <c r="X177" s="43">
        <f>4886-22.2</f>
        <v>4863.8</v>
      </c>
      <c r="Y177" s="43"/>
      <c r="Z177" s="44">
        <f>X177</f>
        <v>4863.8</v>
      </c>
      <c r="AA177" s="42">
        <v>2019</v>
      </c>
    </row>
    <row r="178" spans="1:32" ht="27.6" customHeight="1" x14ac:dyDescent="0.25">
      <c r="A178" s="40" t="s">
        <v>17</v>
      </c>
      <c r="B178" s="40" t="s">
        <v>18</v>
      </c>
      <c r="C178" s="40" t="s">
        <v>19</v>
      </c>
      <c r="D178" s="40" t="s">
        <v>17</v>
      </c>
      <c r="E178" s="40" t="s">
        <v>27</v>
      </c>
      <c r="F178" s="40" t="s">
        <v>17</v>
      </c>
      <c r="G178" s="40" t="s">
        <v>26</v>
      </c>
      <c r="H178" s="40" t="s">
        <v>17</v>
      </c>
      <c r="I178" s="40" t="s">
        <v>25</v>
      </c>
      <c r="J178" s="40" t="s">
        <v>18</v>
      </c>
      <c r="K178" s="40" t="s">
        <v>17</v>
      </c>
      <c r="L178" s="40" t="s">
        <v>19</v>
      </c>
      <c r="M178" s="40" t="s">
        <v>18</v>
      </c>
      <c r="N178" s="40" t="s">
        <v>17</v>
      </c>
      <c r="O178" s="40" t="s">
        <v>25</v>
      </c>
      <c r="P178" s="40" t="s">
        <v>24</v>
      </c>
      <c r="Q178" s="40" t="s">
        <v>103</v>
      </c>
      <c r="R178" s="115"/>
      <c r="S178" s="112"/>
      <c r="T178" s="43"/>
      <c r="U178" s="43"/>
      <c r="V178" s="43"/>
      <c r="W178" s="43"/>
      <c r="X178" s="43">
        <v>19544</v>
      </c>
      <c r="Y178" s="43"/>
      <c r="Z178" s="44">
        <f>X178</f>
        <v>19544</v>
      </c>
      <c r="AA178" s="42">
        <v>2019</v>
      </c>
    </row>
    <row r="179" spans="1:32" ht="33" customHeight="1" x14ac:dyDescent="0.25">
      <c r="A179" s="40" t="s">
        <v>17</v>
      </c>
      <c r="B179" s="40" t="s">
        <v>18</v>
      </c>
      <c r="C179" s="40" t="s">
        <v>19</v>
      </c>
      <c r="D179" s="40" t="s">
        <v>17</v>
      </c>
      <c r="E179" s="40" t="s">
        <v>27</v>
      </c>
      <c r="F179" s="40" t="s">
        <v>17</v>
      </c>
      <c r="G179" s="40" t="s">
        <v>26</v>
      </c>
      <c r="H179" s="40" t="s">
        <v>17</v>
      </c>
      <c r="I179" s="40" t="s">
        <v>25</v>
      </c>
      <c r="J179" s="40" t="s">
        <v>18</v>
      </c>
      <c r="K179" s="40" t="s">
        <v>17</v>
      </c>
      <c r="L179" s="40" t="s">
        <v>19</v>
      </c>
      <c r="M179" s="40" t="s">
        <v>73</v>
      </c>
      <c r="N179" s="40" t="s">
        <v>17</v>
      </c>
      <c r="O179" s="40" t="s">
        <v>25</v>
      </c>
      <c r="P179" s="40" t="s">
        <v>24</v>
      </c>
      <c r="Q179" s="40" t="s">
        <v>136</v>
      </c>
      <c r="R179" s="113" t="s">
        <v>143</v>
      </c>
      <c r="S179" s="110" t="s">
        <v>48</v>
      </c>
      <c r="T179" s="43"/>
      <c r="U179" s="43"/>
      <c r="V179" s="43"/>
      <c r="W179" s="43"/>
      <c r="X179" s="43"/>
      <c r="Y179" s="43">
        <v>57900</v>
      </c>
      <c r="Z179" s="44">
        <f t="shared" ref="Z179:Z184" si="16">Y179</f>
        <v>57900</v>
      </c>
      <c r="AA179" s="42">
        <v>2020</v>
      </c>
      <c r="AB179" s="106">
        <v>43426.2</v>
      </c>
    </row>
    <row r="180" spans="1:32" ht="36.6" customHeight="1" x14ac:dyDescent="0.25">
      <c r="A180" s="40" t="s">
        <v>17</v>
      </c>
      <c r="B180" s="40" t="s">
        <v>18</v>
      </c>
      <c r="C180" s="40" t="s">
        <v>19</v>
      </c>
      <c r="D180" s="40" t="s">
        <v>17</v>
      </c>
      <c r="E180" s="40" t="s">
        <v>27</v>
      </c>
      <c r="F180" s="40" t="s">
        <v>17</v>
      </c>
      <c r="G180" s="40" t="s">
        <v>26</v>
      </c>
      <c r="H180" s="40" t="s">
        <v>17</v>
      </c>
      <c r="I180" s="40" t="s">
        <v>25</v>
      </c>
      <c r="J180" s="40" t="s">
        <v>18</v>
      </c>
      <c r="K180" s="40" t="s">
        <v>17</v>
      </c>
      <c r="L180" s="40" t="s">
        <v>19</v>
      </c>
      <c r="M180" s="40" t="s">
        <v>18</v>
      </c>
      <c r="N180" s="40" t="s">
        <v>17</v>
      </c>
      <c r="O180" s="40" t="s">
        <v>25</v>
      </c>
      <c r="P180" s="40" t="s">
        <v>24</v>
      </c>
      <c r="Q180" s="40" t="s">
        <v>136</v>
      </c>
      <c r="R180" s="115"/>
      <c r="S180" s="112"/>
      <c r="T180" s="43"/>
      <c r="U180" s="43"/>
      <c r="V180" s="43"/>
      <c r="W180" s="43"/>
      <c r="X180" s="43"/>
      <c r="Y180" s="43">
        <v>231600</v>
      </c>
      <c r="Z180" s="44">
        <f t="shared" si="16"/>
        <v>231600</v>
      </c>
      <c r="AA180" s="42">
        <v>2020</v>
      </c>
    </row>
    <row r="181" spans="1:32" ht="34.9" customHeight="1" x14ac:dyDescent="0.25">
      <c r="A181" s="40" t="s">
        <v>17</v>
      </c>
      <c r="B181" s="40" t="s">
        <v>18</v>
      </c>
      <c r="C181" s="40" t="s">
        <v>19</v>
      </c>
      <c r="D181" s="40" t="s">
        <v>17</v>
      </c>
      <c r="E181" s="40" t="s">
        <v>27</v>
      </c>
      <c r="F181" s="40" t="s">
        <v>17</v>
      </c>
      <c r="G181" s="40" t="s">
        <v>26</v>
      </c>
      <c r="H181" s="40" t="s">
        <v>17</v>
      </c>
      <c r="I181" s="40" t="s">
        <v>25</v>
      </c>
      <c r="J181" s="40" t="s">
        <v>18</v>
      </c>
      <c r="K181" s="40" t="s">
        <v>17</v>
      </c>
      <c r="L181" s="40" t="s">
        <v>19</v>
      </c>
      <c r="M181" s="40" t="s">
        <v>73</v>
      </c>
      <c r="N181" s="40" t="s">
        <v>17</v>
      </c>
      <c r="O181" s="40" t="s">
        <v>25</v>
      </c>
      <c r="P181" s="40" t="s">
        <v>24</v>
      </c>
      <c r="Q181" s="40" t="s">
        <v>137</v>
      </c>
      <c r="R181" s="113" t="s">
        <v>144</v>
      </c>
      <c r="S181" s="110" t="s">
        <v>48</v>
      </c>
      <c r="T181" s="43"/>
      <c r="U181" s="43"/>
      <c r="V181" s="43"/>
      <c r="W181" s="43"/>
      <c r="X181" s="43"/>
      <c r="Y181" s="43">
        <v>7000</v>
      </c>
      <c r="Z181" s="44">
        <f t="shared" si="16"/>
        <v>7000</v>
      </c>
      <c r="AA181" s="42">
        <v>2020</v>
      </c>
    </row>
    <row r="182" spans="1:32" ht="36.6" customHeight="1" x14ac:dyDescent="0.25">
      <c r="A182" s="40" t="s">
        <v>17</v>
      </c>
      <c r="B182" s="40" t="s">
        <v>18</v>
      </c>
      <c r="C182" s="40" t="s">
        <v>19</v>
      </c>
      <c r="D182" s="40" t="s">
        <v>17</v>
      </c>
      <c r="E182" s="40" t="s">
        <v>27</v>
      </c>
      <c r="F182" s="40" t="s">
        <v>17</v>
      </c>
      <c r="G182" s="40" t="s">
        <v>26</v>
      </c>
      <c r="H182" s="40" t="s">
        <v>17</v>
      </c>
      <c r="I182" s="40" t="s">
        <v>25</v>
      </c>
      <c r="J182" s="40" t="s">
        <v>18</v>
      </c>
      <c r="K182" s="40" t="s">
        <v>17</v>
      </c>
      <c r="L182" s="40" t="s">
        <v>19</v>
      </c>
      <c r="M182" s="40" t="s">
        <v>18</v>
      </c>
      <c r="N182" s="40" t="s">
        <v>17</v>
      </c>
      <c r="O182" s="40" t="s">
        <v>25</v>
      </c>
      <c r="P182" s="40" t="s">
        <v>24</v>
      </c>
      <c r="Q182" s="40" t="s">
        <v>137</v>
      </c>
      <c r="R182" s="115"/>
      <c r="S182" s="112"/>
      <c r="T182" s="43"/>
      <c r="U182" s="43"/>
      <c r="V182" s="43"/>
      <c r="W182" s="43"/>
      <c r="X182" s="43"/>
      <c r="Y182" s="43">
        <v>28000</v>
      </c>
      <c r="Z182" s="44">
        <f t="shared" si="16"/>
        <v>28000</v>
      </c>
      <c r="AA182" s="42">
        <v>2020</v>
      </c>
    </row>
    <row r="183" spans="1:32" ht="27.6" customHeight="1" x14ac:dyDescent="0.25">
      <c r="A183" s="40" t="s">
        <v>17</v>
      </c>
      <c r="B183" s="40" t="s">
        <v>18</v>
      </c>
      <c r="C183" s="40" t="s">
        <v>19</v>
      </c>
      <c r="D183" s="40" t="s">
        <v>17</v>
      </c>
      <c r="E183" s="40" t="s">
        <v>27</v>
      </c>
      <c r="F183" s="40" t="s">
        <v>17</v>
      </c>
      <c r="G183" s="40" t="s">
        <v>26</v>
      </c>
      <c r="H183" s="40" t="s">
        <v>17</v>
      </c>
      <c r="I183" s="40" t="s">
        <v>25</v>
      </c>
      <c r="J183" s="40" t="s">
        <v>18</v>
      </c>
      <c r="K183" s="40" t="s">
        <v>17</v>
      </c>
      <c r="L183" s="40" t="s">
        <v>19</v>
      </c>
      <c r="M183" s="40" t="s">
        <v>73</v>
      </c>
      <c r="N183" s="40" t="s">
        <v>17</v>
      </c>
      <c r="O183" s="40" t="s">
        <v>25</v>
      </c>
      <c r="P183" s="40" t="s">
        <v>24</v>
      </c>
      <c r="Q183" s="40" t="s">
        <v>138</v>
      </c>
      <c r="R183" s="113" t="s">
        <v>145</v>
      </c>
      <c r="S183" s="110" t="s">
        <v>48</v>
      </c>
      <c r="T183" s="43"/>
      <c r="U183" s="43"/>
      <c r="V183" s="43"/>
      <c r="W183" s="43"/>
      <c r="X183" s="43"/>
      <c r="Y183" s="43">
        <v>6000</v>
      </c>
      <c r="Z183" s="44">
        <f t="shared" si="16"/>
        <v>6000</v>
      </c>
      <c r="AA183" s="42">
        <v>2020</v>
      </c>
    </row>
    <row r="184" spans="1:32" ht="33" customHeight="1" x14ac:dyDescent="0.25">
      <c r="A184" s="40" t="s">
        <v>17</v>
      </c>
      <c r="B184" s="40" t="s">
        <v>18</v>
      </c>
      <c r="C184" s="40" t="s">
        <v>19</v>
      </c>
      <c r="D184" s="40" t="s">
        <v>17</v>
      </c>
      <c r="E184" s="40" t="s">
        <v>27</v>
      </c>
      <c r="F184" s="40" t="s">
        <v>17</v>
      </c>
      <c r="G184" s="40" t="s">
        <v>26</v>
      </c>
      <c r="H184" s="40" t="s">
        <v>17</v>
      </c>
      <c r="I184" s="40" t="s">
        <v>25</v>
      </c>
      <c r="J184" s="40" t="s">
        <v>18</v>
      </c>
      <c r="K184" s="40" t="s">
        <v>17</v>
      </c>
      <c r="L184" s="40" t="s">
        <v>19</v>
      </c>
      <c r="M184" s="40" t="s">
        <v>18</v>
      </c>
      <c r="N184" s="40" t="s">
        <v>17</v>
      </c>
      <c r="O184" s="40" t="s">
        <v>25</v>
      </c>
      <c r="P184" s="40" t="s">
        <v>24</v>
      </c>
      <c r="Q184" s="40" t="s">
        <v>138</v>
      </c>
      <c r="R184" s="115"/>
      <c r="S184" s="112"/>
      <c r="T184" s="43"/>
      <c r="U184" s="43"/>
      <c r="V184" s="43"/>
      <c r="W184" s="43"/>
      <c r="X184" s="43"/>
      <c r="Y184" s="43">
        <v>24000</v>
      </c>
      <c r="Z184" s="44">
        <f t="shared" si="16"/>
        <v>24000</v>
      </c>
      <c r="AA184" s="42">
        <v>2020</v>
      </c>
    </row>
    <row r="185" spans="1:32" s="1" customFormat="1" ht="35.450000000000003" customHeight="1" x14ac:dyDescent="0.25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14" t="s">
        <v>152</v>
      </c>
      <c r="S185" s="12" t="s">
        <v>49</v>
      </c>
      <c r="T185" s="8">
        <v>213.5</v>
      </c>
      <c r="U185" s="8">
        <f>25.9+283</f>
        <v>308.89999999999998</v>
      </c>
      <c r="V185" s="8">
        <v>104</v>
      </c>
      <c r="W185" s="8">
        <v>134.80000000000001</v>
      </c>
      <c r="X185" s="8">
        <v>12.1</v>
      </c>
      <c r="Y185" s="8">
        <f>(119712+5369+8609)/1000</f>
        <v>133.69</v>
      </c>
      <c r="Z185" s="5">
        <f>T185+U185+V185+W185+X185+Y185</f>
        <v>906.99</v>
      </c>
      <c r="AA185" s="12">
        <v>2020</v>
      </c>
      <c r="AB185" s="99"/>
      <c r="AC185" s="51"/>
      <c r="AD185" s="32"/>
    </row>
    <row r="186" spans="1:32" s="37" customFormat="1" ht="36" customHeight="1" x14ac:dyDescent="0.25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14" t="s">
        <v>146</v>
      </c>
      <c r="S186" s="12" t="s">
        <v>44</v>
      </c>
      <c r="T186" s="16">
        <v>3</v>
      </c>
      <c r="U186" s="16"/>
      <c r="V186" s="16">
        <v>1</v>
      </c>
      <c r="W186" s="16">
        <v>1</v>
      </c>
      <c r="X186" s="16"/>
      <c r="Y186" s="16"/>
      <c r="Z186" s="6">
        <f>T186+U186+V186+W186+X186+Y186</f>
        <v>5</v>
      </c>
      <c r="AA186" s="12">
        <v>2018</v>
      </c>
      <c r="AB186" s="99"/>
      <c r="AC186" s="53"/>
      <c r="AD186" s="30"/>
      <c r="AE186" s="31"/>
      <c r="AF186" s="31"/>
    </row>
    <row r="187" spans="1:32" s="2" customFormat="1" ht="35.450000000000003" customHeight="1" x14ac:dyDescent="0.25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14" t="s">
        <v>147</v>
      </c>
      <c r="S187" s="12" t="s">
        <v>6</v>
      </c>
      <c r="T187" s="8">
        <f>160+0.1</f>
        <v>160.1</v>
      </c>
      <c r="U187" s="8"/>
      <c r="V187" s="8">
        <v>51</v>
      </c>
      <c r="W187" s="8">
        <v>95</v>
      </c>
      <c r="X187" s="8"/>
      <c r="Y187" s="8"/>
      <c r="Z187" s="5">
        <f>T187+U187+V187+W187+X187+Y187</f>
        <v>306.10000000000002</v>
      </c>
      <c r="AA187" s="12">
        <v>2018</v>
      </c>
      <c r="AB187" s="102"/>
      <c r="AC187" s="53"/>
      <c r="AD187" s="30"/>
      <c r="AE187" s="31"/>
      <c r="AF187" s="31"/>
    </row>
    <row r="188" spans="1:32" s="2" customFormat="1" ht="36.6" customHeight="1" x14ac:dyDescent="0.25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14" t="s">
        <v>153</v>
      </c>
      <c r="S188" s="12" t="s">
        <v>70</v>
      </c>
      <c r="T188" s="8"/>
      <c r="U188" s="8"/>
      <c r="V188" s="8"/>
      <c r="W188" s="8">
        <v>20.7</v>
      </c>
      <c r="X188" s="8"/>
      <c r="Y188" s="8">
        <f>5000/1000</f>
        <v>5</v>
      </c>
      <c r="Z188" s="5">
        <f>T188+U188+V188+W188+X188+Y188</f>
        <v>25.7</v>
      </c>
      <c r="AA188" s="12">
        <v>2020</v>
      </c>
      <c r="AB188" s="102"/>
      <c r="AC188" s="53"/>
      <c r="AD188" s="30"/>
      <c r="AE188" s="31"/>
      <c r="AF188" s="31"/>
    </row>
    <row r="189" spans="1:32" s="2" customFormat="1" ht="28.9" customHeight="1" x14ac:dyDescent="0.25">
      <c r="A189" s="40" t="s">
        <v>17</v>
      </c>
      <c r="B189" s="40" t="s">
        <v>18</v>
      </c>
      <c r="C189" s="40" t="s">
        <v>19</v>
      </c>
      <c r="D189" s="40" t="s">
        <v>17</v>
      </c>
      <c r="E189" s="40" t="s">
        <v>27</v>
      </c>
      <c r="F189" s="40" t="s">
        <v>17</v>
      </c>
      <c r="G189" s="40" t="s">
        <v>26</v>
      </c>
      <c r="H189" s="40" t="s">
        <v>17</v>
      </c>
      <c r="I189" s="40" t="s">
        <v>25</v>
      </c>
      <c r="J189" s="40" t="s">
        <v>18</v>
      </c>
      <c r="K189" s="40" t="s">
        <v>17</v>
      </c>
      <c r="L189" s="40" t="s">
        <v>19</v>
      </c>
      <c r="M189" s="40" t="s">
        <v>17</v>
      </c>
      <c r="N189" s="40" t="s">
        <v>17</v>
      </c>
      <c r="O189" s="40" t="s">
        <v>17</v>
      </c>
      <c r="P189" s="40" t="s">
        <v>17</v>
      </c>
      <c r="Q189" s="40" t="s">
        <v>17</v>
      </c>
      <c r="R189" s="113" t="s">
        <v>148</v>
      </c>
      <c r="S189" s="110" t="s">
        <v>48</v>
      </c>
      <c r="T189" s="43"/>
      <c r="U189" s="43"/>
      <c r="V189" s="43"/>
      <c r="W189" s="43"/>
      <c r="X189" s="44">
        <f>X190+X191</f>
        <v>851823.6</v>
      </c>
      <c r="Y189" s="44">
        <f>Y190+Y191</f>
        <v>1234724.1999999997</v>
      </c>
      <c r="Z189" s="44">
        <f>Z190+Z191</f>
        <v>2086547.7999999998</v>
      </c>
      <c r="AA189" s="42">
        <v>2020</v>
      </c>
      <c r="AB189" s="102"/>
      <c r="AC189" s="53"/>
      <c r="AD189" s="30"/>
      <c r="AE189" s="31"/>
      <c r="AF189" s="31"/>
    </row>
    <row r="190" spans="1:32" s="2" customFormat="1" ht="31.15" customHeight="1" x14ac:dyDescent="0.25">
      <c r="A190" s="40" t="s">
        <v>17</v>
      </c>
      <c r="B190" s="40" t="s">
        <v>18</v>
      </c>
      <c r="C190" s="40" t="s">
        <v>19</v>
      </c>
      <c r="D190" s="40" t="s">
        <v>17</v>
      </c>
      <c r="E190" s="40" t="s">
        <v>27</v>
      </c>
      <c r="F190" s="40" t="s">
        <v>17</v>
      </c>
      <c r="G190" s="40" t="s">
        <v>26</v>
      </c>
      <c r="H190" s="40" t="s">
        <v>17</v>
      </c>
      <c r="I190" s="40" t="s">
        <v>25</v>
      </c>
      <c r="J190" s="40" t="s">
        <v>18</v>
      </c>
      <c r="K190" s="40" t="s">
        <v>17</v>
      </c>
      <c r="L190" s="40" t="s">
        <v>19</v>
      </c>
      <c r="M190" s="40" t="s">
        <v>17</v>
      </c>
      <c r="N190" s="40" t="s">
        <v>17</v>
      </c>
      <c r="O190" s="40" t="s">
        <v>17</v>
      </c>
      <c r="P190" s="40" t="s">
        <v>17</v>
      </c>
      <c r="Q190" s="40" t="s">
        <v>17</v>
      </c>
      <c r="R190" s="114"/>
      <c r="S190" s="111"/>
      <c r="T190" s="43"/>
      <c r="U190" s="43"/>
      <c r="V190" s="43"/>
      <c r="W190" s="43"/>
      <c r="X190" s="43">
        <f>21377.8-203.6-13650.1+1574.1-1769+4494.4</f>
        <v>11823.6</v>
      </c>
      <c r="Y190" s="43">
        <v>33229.4</v>
      </c>
      <c r="Z190" s="44">
        <f>X190+Y190</f>
        <v>45053</v>
      </c>
      <c r="AA190" s="42">
        <v>2020</v>
      </c>
      <c r="AB190" s="102"/>
      <c r="AC190" s="53"/>
      <c r="AD190" s="30"/>
      <c r="AE190" s="31"/>
      <c r="AF190" s="31"/>
    </row>
    <row r="191" spans="1:32" s="2" customFormat="1" ht="30" customHeight="1" x14ac:dyDescent="0.25">
      <c r="A191" s="40" t="s">
        <v>17</v>
      </c>
      <c r="B191" s="40" t="s">
        <v>18</v>
      </c>
      <c r="C191" s="40" t="s">
        <v>19</v>
      </c>
      <c r="D191" s="40" t="s">
        <v>17</v>
      </c>
      <c r="E191" s="40" t="s">
        <v>27</v>
      </c>
      <c r="F191" s="40" t="s">
        <v>17</v>
      </c>
      <c r="G191" s="40" t="s">
        <v>26</v>
      </c>
      <c r="H191" s="40" t="s">
        <v>17</v>
      </c>
      <c r="I191" s="40" t="s">
        <v>25</v>
      </c>
      <c r="J191" s="40" t="s">
        <v>18</v>
      </c>
      <c r="K191" s="40" t="s">
        <v>81</v>
      </c>
      <c r="L191" s="40" t="s">
        <v>18</v>
      </c>
      <c r="M191" s="40" t="s">
        <v>24</v>
      </c>
      <c r="N191" s="40" t="s">
        <v>28</v>
      </c>
      <c r="O191" s="40" t="s">
        <v>26</v>
      </c>
      <c r="P191" s="40" t="s">
        <v>28</v>
      </c>
      <c r="Q191" s="40" t="s">
        <v>19</v>
      </c>
      <c r="R191" s="115"/>
      <c r="S191" s="112"/>
      <c r="T191" s="43"/>
      <c r="U191" s="43"/>
      <c r="V191" s="43"/>
      <c r="W191" s="43"/>
      <c r="X191" s="43">
        <f>42000+798000</f>
        <v>840000</v>
      </c>
      <c r="Y191" s="43">
        <f>60033.4+1141461.4</f>
        <v>1201494.7999999998</v>
      </c>
      <c r="Z191" s="44">
        <f>X191+Y191</f>
        <v>2041494.7999999998</v>
      </c>
      <c r="AA191" s="42">
        <v>2020</v>
      </c>
      <c r="AB191" s="102"/>
      <c r="AC191" s="53"/>
      <c r="AD191" s="30"/>
      <c r="AE191" s="31"/>
      <c r="AF191" s="31"/>
    </row>
    <row r="192" spans="1:32" s="2" customFormat="1" ht="29.45" customHeight="1" x14ac:dyDescent="0.25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14" t="s">
        <v>149</v>
      </c>
      <c r="S192" s="12" t="s">
        <v>5</v>
      </c>
      <c r="T192" s="8"/>
      <c r="U192" s="8"/>
      <c r="V192" s="8"/>
      <c r="W192" s="8"/>
      <c r="X192" s="8">
        <f>33.4+2.2</f>
        <v>35.6</v>
      </c>
      <c r="Y192" s="8">
        <v>61.6</v>
      </c>
      <c r="Z192" s="5">
        <f>X192+Y192</f>
        <v>97.2</v>
      </c>
      <c r="AA192" s="12">
        <v>2020</v>
      </c>
      <c r="AB192" s="102"/>
      <c r="AC192" s="53"/>
      <c r="AD192" s="30"/>
      <c r="AE192" s="31"/>
      <c r="AF192" s="31"/>
    </row>
    <row r="193" spans="1:27" ht="63.75" customHeight="1" x14ac:dyDescent="0.25">
      <c r="A193" s="85"/>
      <c r="B193" s="85"/>
      <c r="C193" s="85"/>
      <c r="D193" s="85" t="s">
        <v>17</v>
      </c>
      <c r="E193" s="85" t="s">
        <v>27</v>
      </c>
      <c r="F193" s="85" t="s">
        <v>17</v>
      </c>
      <c r="G193" s="85" t="s">
        <v>26</v>
      </c>
      <c r="H193" s="85" t="s">
        <v>17</v>
      </c>
      <c r="I193" s="85" t="s">
        <v>25</v>
      </c>
      <c r="J193" s="85" t="s">
        <v>18</v>
      </c>
      <c r="K193" s="85" t="s">
        <v>17</v>
      </c>
      <c r="L193" s="85" t="s">
        <v>28</v>
      </c>
      <c r="M193" s="85" t="s">
        <v>17</v>
      </c>
      <c r="N193" s="85" t="s">
        <v>17</v>
      </c>
      <c r="O193" s="85" t="s">
        <v>17</v>
      </c>
      <c r="P193" s="85" t="s">
        <v>17</v>
      </c>
      <c r="Q193" s="85" t="s">
        <v>17</v>
      </c>
      <c r="R193" s="86" t="s">
        <v>30</v>
      </c>
      <c r="S193" s="21" t="s">
        <v>48</v>
      </c>
      <c r="T193" s="13">
        <f>T195+T203+T209+T224+T226</f>
        <v>555707.99999999988</v>
      </c>
      <c r="U193" s="13">
        <f>U195+U203+U209+U224+U226+U235</f>
        <v>602437.20000000007</v>
      </c>
      <c r="V193" s="13">
        <f>V195+V203+V209+V224+V226+V237</f>
        <v>592342.00000000012</v>
      </c>
      <c r="W193" s="13">
        <f>W195+W203+W209+W224+W226+W237</f>
        <v>545656.39999999991</v>
      </c>
      <c r="X193" s="13">
        <f>X195+X203+X209+X224+X226</f>
        <v>500202.89999999997</v>
      </c>
      <c r="Y193" s="13">
        <f>Y195+Y203+Y209+Y224+Y226+Y241</f>
        <v>527564</v>
      </c>
      <c r="Z193" s="13">
        <f>Z195+Z203+Z209+Z224+Z226+Z235+Z237+Z241</f>
        <v>3323910.5</v>
      </c>
      <c r="AA193" s="21">
        <v>2020</v>
      </c>
    </row>
    <row r="194" spans="1:27" ht="44.25" x14ac:dyDescent="0.25">
      <c r="A194" s="28"/>
      <c r="B194" s="28"/>
      <c r="C194" s="28"/>
      <c r="D194" s="28"/>
      <c r="E194" s="28"/>
      <c r="F194" s="28"/>
      <c r="G194" s="28"/>
      <c r="H194" s="28"/>
      <c r="I194" s="29"/>
      <c r="J194" s="28"/>
      <c r="K194" s="28"/>
      <c r="L194" s="28"/>
      <c r="M194" s="28"/>
      <c r="N194" s="28"/>
      <c r="O194" s="28"/>
      <c r="P194" s="28"/>
      <c r="Q194" s="28"/>
      <c r="R194" s="27" t="s">
        <v>267</v>
      </c>
      <c r="S194" s="12" t="s">
        <v>49</v>
      </c>
      <c r="T194" s="8">
        <f>T199</f>
        <v>6722.4</v>
      </c>
      <c r="U194" s="8">
        <f t="shared" ref="U194:Z194" si="17">U199</f>
        <v>5804.6</v>
      </c>
      <c r="V194" s="8">
        <f t="shared" si="17"/>
        <v>5804.6</v>
      </c>
      <c r="W194" s="8">
        <f t="shared" si="17"/>
        <v>5804.6</v>
      </c>
      <c r="X194" s="8">
        <f t="shared" si="17"/>
        <v>5804.6</v>
      </c>
      <c r="Y194" s="8">
        <f t="shared" si="17"/>
        <v>5804.6</v>
      </c>
      <c r="Z194" s="5">
        <f t="shared" si="17"/>
        <v>5804.6</v>
      </c>
      <c r="AA194" s="12">
        <v>2020</v>
      </c>
    </row>
    <row r="195" spans="1:27" ht="27" customHeight="1" x14ac:dyDescent="0.25">
      <c r="A195" s="40" t="s">
        <v>17</v>
      </c>
      <c r="B195" s="40" t="s">
        <v>18</v>
      </c>
      <c r="C195" s="40" t="s">
        <v>19</v>
      </c>
      <c r="D195" s="40" t="s">
        <v>17</v>
      </c>
      <c r="E195" s="40" t="s">
        <v>27</v>
      </c>
      <c r="F195" s="40" t="s">
        <v>17</v>
      </c>
      <c r="G195" s="40" t="s">
        <v>26</v>
      </c>
      <c r="H195" s="40" t="s">
        <v>17</v>
      </c>
      <c r="I195" s="40" t="s">
        <v>25</v>
      </c>
      <c r="J195" s="40" t="s">
        <v>18</v>
      </c>
      <c r="K195" s="40" t="s">
        <v>17</v>
      </c>
      <c r="L195" s="40" t="s">
        <v>28</v>
      </c>
      <c r="M195" s="40" t="s">
        <v>17</v>
      </c>
      <c r="N195" s="40" t="s">
        <v>17</v>
      </c>
      <c r="O195" s="40" t="s">
        <v>17</v>
      </c>
      <c r="P195" s="40" t="s">
        <v>17</v>
      </c>
      <c r="Q195" s="40" t="s">
        <v>17</v>
      </c>
      <c r="R195" s="113" t="s">
        <v>262</v>
      </c>
      <c r="S195" s="110" t="s">
        <v>48</v>
      </c>
      <c r="T195" s="44">
        <f>524597.1+9797.5</f>
        <v>534394.6</v>
      </c>
      <c r="U195" s="44">
        <f>560000-700-185-145.1-1284.7-993.1-56017.3</f>
        <v>500674.8000000001</v>
      </c>
      <c r="V195" s="44">
        <f>V196+V197+V198</f>
        <v>490893.30000000005</v>
      </c>
      <c r="W195" s="44">
        <f>W196+W197</f>
        <v>481100.79999999999</v>
      </c>
      <c r="X195" s="44">
        <f>X196+X197</f>
        <v>474556.3</v>
      </c>
      <c r="Y195" s="44">
        <f>Y196+Y197</f>
        <v>400661.10000000003</v>
      </c>
      <c r="Z195" s="44">
        <f>Z196+Z197+Z198</f>
        <v>2882280.9</v>
      </c>
      <c r="AA195" s="42">
        <v>2020</v>
      </c>
    </row>
    <row r="196" spans="1:27" ht="27" customHeight="1" x14ac:dyDescent="0.25">
      <c r="A196" s="40" t="s">
        <v>17</v>
      </c>
      <c r="B196" s="40" t="s">
        <v>18</v>
      </c>
      <c r="C196" s="40" t="s">
        <v>19</v>
      </c>
      <c r="D196" s="40" t="s">
        <v>17</v>
      </c>
      <c r="E196" s="40" t="s">
        <v>27</v>
      </c>
      <c r="F196" s="40" t="s">
        <v>17</v>
      </c>
      <c r="G196" s="40" t="s">
        <v>26</v>
      </c>
      <c r="H196" s="40" t="s">
        <v>17</v>
      </c>
      <c r="I196" s="40" t="s">
        <v>25</v>
      </c>
      <c r="J196" s="40" t="s">
        <v>18</v>
      </c>
      <c r="K196" s="40" t="s">
        <v>17</v>
      </c>
      <c r="L196" s="40" t="s">
        <v>28</v>
      </c>
      <c r="M196" s="40" t="s">
        <v>17</v>
      </c>
      <c r="N196" s="40" t="s">
        <v>17</v>
      </c>
      <c r="O196" s="40" t="s">
        <v>17</v>
      </c>
      <c r="P196" s="40" t="s">
        <v>17</v>
      </c>
      <c r="Q196" s="40" t="s">
        <v>17</v>
      </c>
      <c r="R196" s="114"/>
      <c r="S196" s="111"/>
      <c r="T196" s="43">
        <f>524597.1+9797.5</f>
        <v>534394.6</v>
      </c>
      <c r="U196" s="43">
        <f>560000-700-185-145.1-1284.7-993.1-56017.3</f>
        <v>500674.8000000001</v>
      </c>
      <c r="V196" s="43">
        <f>510303.9-40000-731.1-35.9-200+1100-8701.7-380-73.6-186</f>
        <v>461095.60000000003</v>
      </c>
      <c r="W196" s="43">
        <f>469051.5-1500-603.2+2103.2-7000-71.4+652.3-1800+20268.4</f>
        <v>481100.79999999999</v>
      </c>
      <c r="X196" s="43">
        <f>448705.2-45-1010+376.1-130.2+130.2+26530</f>
        <v>474556.3</v>
      </c>
      <c r="Y196" s="43">
        <f>531291.8-64095.3-112861.4+7231.1+64095.3+61092.3+10745.3-96838</f>
        <v>400661.10000000003</v>
      </c>
      <c r="Z196" s="44">
        <f>T196+U196+V196+W196+X196+Y196</f>
        <v>2852483.2</v>
      </c>
      <c r="AA196" s="42">
        <v>2020</v>
      </c>
    </row>
    <row r="197" spans="1:27" ht="28.15" customHeight="1" x14ac:dyDescent="0.25">
      <c r="A197" s="40" t="s">
        <v>17</v>
      </c>
      <c r="B197" s="40" t="s">
        <v>18</v>
      </c>
      <c r="C197" s="40" t="s">
        <v>19</v>
      </c>
      <c r="D197" s="40" t="s">
        <v>17</v>
      </c>
      <c r="E197" s="40" t="s">
        <v>27</v>
      </c>
      <c r="F197" s="40" t="s">
        <v>17</v>
      </c>
      <c r="G197" s="40" t="s">
        <v>26</v>
      </c>
      <c r="H197" s="40" t="s">
        <v>17</v>
      </c>
      <c r="I197" s="40" t="s">
        <v>25</v>
      </c>
      <c r="J197" s="40" t="s">
        <v>18</v>
      </c>
      <c r="K197" s="40" t="s">
        <v>17</v>
      </c>
      <c r="L197" s="40" t="s">
        <v>28</v>
      </c>
      <c r="M197" s="40" t="s">
        <v>73</v>
      </c>
      <c r="N197" s="40" t="s">
        <v>17</v>
      </c>
      <c r="O197" s="40" t="s">
        <v>33</v>
      </c>
      <c r="P197" s="40" t="s">
        <v>18</v>
      </c>
      <c r="Q197" s="40" t="s">
        <v>79</v>
      </c>
      <c r="R197" s="114"/>
      <c r="S197" s="111"/>
      <c r="T197" s="43"/>
      <c r="U197" s="43"/>
      <c r="V197" s="43">
        <v>2979.8</v>
      </c>
      <c r="W197" s="43"/>
      <c r="X197" s="43"/>
      <c r="Y197" s="43"/>
      <c r="Z197" s="44">
        <f>T197+U197+V197+W197+X197+Y197</f>
        <v>2979.8</v>
      </c>
      <c r="AA197" s="42">
        <v>2017</v>
      </c>
    </row>
    <row r="198" spans="1:27" ht="27.6" customHeight="1" x14ac:dyDescent="0.25">
      <c r="A198" s="40" t="s">
        <v>17</v>
      </c>
      <c r="B198" s="40" t="s">
        <v>18</v>
      </c>
      <c r="C198" s="40" t="s">
        <v>19</v>
      </c>
      <c r="D198" s="40" t="s">
        <v>17</v>
      </c>
      <c r="E198" s="40" t="s">
        <v>27</v>
      </c>
      <c r="F198" s="40" t="s">
        <v>17</v>
      </c>
      <c r="G198" s="40" t="s">
        <v>26</v>
      </c>
      <c r="H198" s="40" t="s">
        <v>17</v>
      </c>
      <c r="I198" s="40" t="s">
        <v>25</v>
      </c>
      <c r="J198" s="40" t="s">
        <v>18</v>
      </c>
      <c r="K198" s="40" t="s">
        <v>17</v>
      </c>
      <c r="L198" s="40" t="s">
        <v>28</v>
      </c>
      <c r="M198" s="40" t="s">
        <v>18</v>
      </c>
      <c r="N198" s="40" t="s">
        <v>17</v>
      </c>
      <c r="O198" s="40" t="s">
        <v>33</v>
      </c>
      <c r="P198" s="40" t="s">
        <v>18</v>
      </c>
      <c r="Q198" s="40" t="s">
        <v>82</v>
      </c>
      <c r="R198" s="115"/>
      <c r="S198" s="112"/>
      <c r="T198" s="43"/>
      <c r="U198" s="43"/>
      <c r="V198" s="43">
        <v>26817.9</v>
      </c>
      <c r="W198" s="43"/>
      <c r="X198" s="43"/>
      <c r="Y198" s="43"/>
      <c r="Z198" s="44">
        <f>T198+U198+V198+W198+X198+Y198</f>
        <v>26817.9</v>
      </c>
      <c r="AA198" s="42">
        <v>2017</v>
      </c>
    </row>
    <row r="199" spans="1:27" ht="45" x14ac:dyDescent="0.25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14" t="s">
        <v>263</v>
      </c>
      <c r="S199" s="12" t="s">
        <v>70</v>
      </c>
      <c r="T199" s="8">
        <v>6722.4</v>
      </c>
      <c r="U199" s="8">
        <v>5804.6</v>
      </c>
      <c r="V199" s="8">
        <v>5804.6</v>
      </c>
      <c r="W199" s="8">
        <v>5804.6</v>
      </c>
      <c r="X199" s="8">
        <v>5804.6</v>
      </c>
      <c r="Y199" s="8">
        <v>5804.6</v>
      </c>
      <c r="Z199" s="5">
        <v>5804.6</v>
      </c>
      <c r="AA199" s="12">
        <v>2020</v>
      </c>
    </row>
    <row r="200" spans="1:27" ht="45" x14ac:dyDescent="0.25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14" t="s">
        <v>264</v>
      </c>
      <c r="S200" s="12" t="s">
        <v>44</v>
      </c>
      <c r="T200" s="16">
        <v>43</v>
      </c>
      <c r="U200" s="16">
        <v>55</v>
      </c>
      <c r="V200" s="16"/>
      <c r="W200" s="16"/>
      <c r="X200" s="16">
        <v>37</v>
      </c>
      <c r="Y200" s="16">
        <v>5</v>
      </c>
      <c r="Z200" s="6">
        <f t="shared" ref="Z200:Z208" si="18">T200+U200+V200+W200+X200+Y200</f>
        <v>140</v>
      </c>
      <c r="AA200" s="12">
        <v>2020</v>
      </c>
    </row>
    <row r="201" spans="1:27" ht="45" x14ac:dyDescent="0.25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14" t="s">
        <v>265</v>
      </c>
      <c r="S201" s="12" t="s">
        <v>44</v>
      </c>
      <c r="T201" s="16">
        <f>4367-2367</f>
        <v>2000</v>
      </c>
      <c r="U201" s="16">
        <f>2540+172+150</f>
        <v>2862</v>
      </c>
      <c r="V201" s="16">
        <v>2310</v>
      </c>
      <c r="W201" s="16">
        <f>1800-340</f>
        <v>1460</v>
      </c>
      <c r="X201" s="16">
        <v>1500</v>
      </c>
      <c r="Y201" s="16">
        <v>2000</v>
      </c>
      <c r="Z201" s="6">
        <f t="shared" si="18"/>
        <v>12132</v>
      </c>
      <c r="AA201" s="12">
        <v>2020</v>
      </c>
    </row>
    <row r="202" spans="1:27" ht="30" x14ac:dyDescent="0.25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14" t="s">
        <v>266</v>
      </c>
      <c r="S202" s="12" t="s">
        <v>15</v>
      </c>
      <c r="T202" s="8">
        <v>78529</v>
      </c>
      <c r="U202" s="8">
        <v>64700</v>
      </c>
      <c r="V202" s="8">
        <v>58800</v>
      </c>
      <c r="W202" s="8">
        <v>53263.3</v>
      </c>
      <c r="X202" s="8">
        <v>44000</v>
      </c>
      <c r="Y202" s="8">
        <v>50000</v>
      </c>
      <c r="Z202" s="5">
        <f t="shared" si="18"/>
        <v>349292.3</v>
      </c>
      <c r="AA202" s="12">
        <v>2020</v>
      </c>
    </row>
    <row r="203" spans="1:27" ht="27.6" customHeight="1" x14ac:dyDescent="0.25">
      <c r="A203" s="40" t="s">
        <v>17</v>
      </c>
      <c r="B203" s="40" t="s">
        <v>18</v>
      </c>
      <c r="C203" s="40" t="s">
        <v>19</v>
      </c>
      <c r="D203" s="40" t="s">
        <v>17</v>
      </c>
      <c r="E203" s="40" t="s">
        <v>27</v>
      </c>
      <c r="F203" s="40" t="s">
        <v>17</v>
      </c>
      <c r="G203" s="40" t="s">
        <v>26</v>
      </c>
      <c r="H203" s="40" t="s">
        <v>17</v>
      </c>
      <c r="I203" s="40" t="s">
        <v>25</v>
      </c>
      <c r="J203" s="40" t="s">
        <v>18</v>
      </c>
      <c r="K203" s="40" t="s">
        <v>17</v>
      </c>
      <c r="L203" s="40" t="s">
        <v>28</v>
      </c>
      <c r="M203" s="40" t="s">
        <v>17</v>
      </c>
      <c r="N203" s="40" t="s">
        <v>17</v>
      </c>
      <c r="O203" s="40" t="s">
        <v>17</v>
      </c>
      <c r="P203" s="40" t="s">
        <v>17</v>
      </c>
      <c r="Q203" s="40" t="s">
        <v>17</v>
      </c>
      <c r="R203" s="113" t="s">
        <v>256</v>
      </c>
      <c r="S203" s="110" t="s">
        <v>48</v>
      </c>
      <c r="T203" s="44">
        <f>8750.1-1323.9</f>
        <v>7426.2000000000007</v>
      </c>
      <c r="U203" s="44">
        <f>4000-420.3-400</f>
        <v>3179.7</v>
      </c>
      <c r="V203" s="44">
        <f>V204+V205+V206</f>
        <v>14211</v>
      </c>
      <c r="W203" s="44">
        <f>W204</f>
        <v>1563.8000000000002</v>
      </c>
      <c r="X203" s="44">
        <f>X204</f>
        <v>2175</v>
      </c>
      <c r="Y203" s="44">
        <f>Y204</f>
        <v>2500</v>
      </c>
      <c r="Z203" s="44">
        <f t="shared" si="18"/>
        <v>31055.7</v>
      </c>
      <c r="AA203" s="42">
        <v>2020</v>
      </c>
    </row>
    <row r="204" spans="1:27" ht="27.6" customHeight="1" x14ac:dyDescent="0.25">
      <c r="A204" s="40" t="s">
        <v>17</v>
      </c>
      <c r="B204" s="40" t="s">
        <v>18</v>
      </c>
      <c r="C204" s="40" t="s">
        <v>19</v>
      </c>
      <c r="D204" s="40" t="s">
        <v>17</v>
      </c>
      <c r="E204" s="40" t="s">
        <v>27</v>
      </c>
      <c r="F204" s="40" t="s">
        <v>17</v>
      </c>
      <c r="G204" s="40" t="s">
        <v>26</v>
      </c>
      <c r="H204" s="40" t="s">
        <v>17</v>
      </c>
      <c r="I204" s="40" t="s">
        <v>25</v>
      </c>
      <c r="J204" s="40" t="s">
        <v>18</v>
      </c>
      <c r="K204" s="40" t="s">
        <v>17</v>
      </c>
      <c r="L204" s="40" t="s">
        <v>28</v>
      </c>
      <c r="M204" s="40" t="s">
        <v>17</v>
      </c>
      <c r="N204" s="40" t="s">
        <v>17</v>
      </c>
      <c r="O204" s="40" t="s">
        <v>17</v>
      </c>
      <c r="P204" s="40" t="s">
        <v>17</v>
      </c>
      <c r="Q204" s="40" t="s">
        <v>17</v>
      </c>
      <c r="R204" s="114"/>
      <c r="S204" s="111"/>
      <c r="T204" s="43">
        <f>8750.1-1323.9</f>
        <v>7426.2000000000007</v>
      </c>
      <c r="U204" s="43">
        <f>4000-420.3-400</f>
        <v>3179.7</v>
      </c>
      <c r="V204" s="43">
        <f>2633-20-1100-100-322.5-125+125</f>
        <v>1090.5</v>
      </c>
      <c r="W204" s="43">
        <f>2777.8-75-277.8+1510.5+192.1-1488-429.9-20-625.9</f>
        <v>1563.8000000000002</v>
      </c>
      <c r="X204" s="43">
        <f>2500-325</f>
        <v>2175</v>
      </c>
      <c r="Y204" s="43">
        <v>2500</v>
      </c>
      <c r="Z204" s="44">
        <f t="shared" si="18"/>
        <v>17935.2</v>
      </c>
      <c r="AA204" s="42">
        <v>2020</v>
      </c>
    </row>
    <row r="205" spans="1:27" ht="27.6" customHeight="1" x14ac:dyDescent="0.25">
      <c r="A205" s="40" t="s">
        <v>17</v>
      </c>
      <c r="B205" s="40" t="s">
        <v>18</v>
      </c>
      <c r="C205" s="40" t="s">
        <v>19</v>
      </c>
      <c r="D205" s="40" t="s">
        <v>17</v>
      </c>
      <c r="E205" s="40" t="s">
        <v>27</v>
      </c>
      <c r="F205" s="40" t="s">
        <v>17</v>
      </c>
      <c r="G205" s="40" t="s">
        <v>26</v>
      </c>
      <c r="H205" s="40" t="s">
        <v>17</v>
      </c>
      <c r="I205" s="40" t="s">
        <v>25</v>
      </c>
      <c r="J205" s="40" t="s">
        <v>18</v>
      </c>
      <c r="K205" s="40" t="s">
        <v>17</v>
      </c>
      <c r="L205" s="40" t="s">
        <v>28</v>
      </c>
      <c r="M205" s="40" t="s">
        <v>73</v>
      </c>
      <c r="N205" s="40" t="s">
        <v>17</v>
      </c>
      <c r="O205" s="40" t="s">
        <v>33</v>
      </c>
      <c r="P205" s="40" t="s">
        <v>18</v>
      </c>
      <c r="Q205" s="40" t="s">
        <v>79</v>
      </c>
      <c r="R205" s="114"/>
      <c r="S205" s="111"/>
      <c r="T205" s="43"/>
      <c r="U205" s="43"/>
      <c r="V205" s="43">
        <f>1389.1-770.4</f>
        <v>618.69999999999993</v>
      </c>
      <c r="W205" s="43"/>
      <c r="X205" s="43"/>
      <c r="Y205" s="43"/>
      <c r="Z205" s="44">
        <f t="shared" si="18"/>
        <v>618.69999999999993</v>
      </c>
      <c r="AA205" s="42">
        <v>2017</v>
      </c>
    </row>
    <row r="206" spans="1:27" ht="27.6" customHeight="1" x14ac:dyDescent="0.25">
      <c r="A206" s="40" t="s">
        <v>17</v>
      </c>
      <c r="B206" s="40" t="s">
        <v>18</v>
      </c>
      <c r="C206" s="40" t="s">
        <v>19</v>
      </c>
      <c r="D206" s="40" t="s">
        <v>17</v>
      </c>
      <c r="E206" s="40" t="s">
        <v>27</v>
      </c>
      <c r="F206" s="40" t="s">
        <v>17</v>
      </c>
      <c r="G206" s="40" t="s">
        <v>26</v>
      </c>
      <c r="H206" s="40" t="s">
        <v>17</v>
      </c>
      <c r="I206" s="40" t="s">
        <v>25</v>
      </c>
      <c r="J206" s="40" t="s">
        <v>18</v>
      </c>
      <c r="K206" s="40" t="s">
        <v>17</v>
      </c>
      <c r="L206" s="40" t="s">
        <v>28</v>
      </c>
      <c r="M206" s="40" t="s">
        <v>18</v>
      </c>
      <c r="N206" s="40" t="s">
        <v>17</v>
      </c>
      <c r="O206" s="40" t="s">
        <v>33</v>
      </c>
      <c r="P206" s="40" t="s">
        <v>18</v>
      </c>
      <c r="Q206" s="40" t="s">
        <v>82</v>
      </c>
      <c r="R206" s="115"/>
      <c r="S206" s="112"/>
      <c r="T206" s="43"/>
      <c r="U206" s="43"/>
      <c r="V206" s="43">
        <v>12501.8</v>
      </c>
      <c r="W206" s="43"/>
      <c r="X206" s="43"/>
      <c r="Y206" s="43"/>
      <c r="Z206" s="44">
        <f t="shared" si="18"/>
        <v>12501.8</v>
      </c>
      <c r="AA206" s="42">
        <v>2017</v>
      </c>
    </row>
    <row r="207" spans="1:27" ht="30" x14ac:dyDescent="0.25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14" t="s">
        <v>257</v>
      </c>
      <c r="S207" s="12" t="s">
        <v>44</v>
      </c>
      <c r="T207" s="15">
        <f>5+6</f>
        <v>11</v>
      </c>
      <c r="U207" s="15">
        <v>6</v>
      </c>
      <c r="V207" s="15">
        <v>23</v>
      </c>
      <c r="W207" s="15">
        <f>4+14</f>
        <v>18</v>
      </c>
      <c r="X207" s="15"/>
      <c r="Y207" s="15"/>
      <c r="Z207" s="6">
        <f t="shared" si="18"/>
        <v>58</v>
      </c>
      <c r="AA207" s="12">
        <v>2018</v>
      </c>
    </row>
    <row r="208" spans="1:27" ht="30" x14ac:dyDescent="0.25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14" t="s">
        <v>258</v>
      </c>
      <c r="S208" s="12" t="s">
        <v>44</v>
      </c>
      <c r="T208" s="15">
        <f>9+6</f>
        <v>15</v>
      </c>
      <c r="U208" s="15">
        <v>3</v>
      </c>
      <c r="V208" s="15">
        <v>1</v>
      </c>
      <c r="W208" s="15">
        <v>3</v>
      </c>
      <c r="X208" s="15">
        <v>7</v>
      </c>
      <c r="Y208" s="15">
        <v>2</v>
      </c>
      <c r="Z208" s="6">
        <f t="shared" si="18"/>
        <v>31</v>
      </c>
      <c r="AA208" s="12">
        <v>2020</v>
      </c>
    </row>
    <row r="209" spans="1:30" ht="44.25" x14ac:dyDescent="0.25">
      <c r="A209" s="40"/>
      <c r="B209" s="40"/>
      <c r="C209" s="40"/>
      <c r="D209" s="40" t="s">
        <v>17</v>
      </c>
      <c r="E209" s="40" t="s">
        <v>27</v>
      </c>
      <c r="F209" s="40" t="s">
        <v>17</v>
      </c>
      <c r="G209" s="40" t="s">
        <v>26</v>
      </c>
      <c r="H209" s="40" t="s">
        <v>17</v>
      </c>
      <c r="I209" s="40" t="s">
        <v>25</v>
      </c>
      <c r="J209" s="40" t="s">
        <v>18</v>
      </c>
      <c r="K209" s="40" t="s">
        <v>17</v>
      </c>
      <c r="L209" s="40" t="s">
        <v>28</v>
      </c>
      <c r="M209" s="40" t="s">
        <v>17</v>
      </c>
      <c r="N209" s="40" t="s">
        <v>17</v>
      </c>
      <c r="O209" s="40" t="s">
        <v>17</v>
      </c>
      <c r="P209" s="40" t="s">
        <v>17</v>
      </c>
      <c r="Q209" s="40" t="s">
        <v>17</v>
      </c>
      <c r="R209" s="45" t="s">
        <v>260</v>
      </c>
      <c r="S209" s="42" t="s">
        <v>48</v>
      </c>
      <c r="T209" s="44">
        <f t="shared" ref="T209:Y209" si="19">T211+T214+T218+T222</f>
        <v>12968.2</v>
      </c>
      <c r="U209" s="44">
        <f t="shared" si="19"/>
        <v>13547.599999999999</v>
      </c>
      <c r="V209" s="44">
        <f t="shared" si="19"/>
        <v>23440.5</v>
      </c>
      <c r="W209" s="44">
        <f t="shared" si="19"/>
        <v>23968.799999999999</v>
      </c>
      <c r="X209" s="44">
        <f t="shared" si="19"/>
        <v>22841.600000000002</v>
      </c>
      <c r="Y209" s="44">
        <f t="shared" si="19"/>
        <v>23902.9</v>
      </c>
      <c r="Z209" s="44">
        <f>Z211+Z214+Z218+Z222</f>
        <v>120669.59999999999</v>
      </c>
      <c r="AA209" s="42">
        <v>2020</v>
      </c>
    </row>
    <row r="210" spans="1:30" ht="30" x14ac:dyDescent="0.25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14" t="s">
        <v>261</v>
      </c>
      <c r="S210" s="12" t="s">
        <v>22</v>
      </c>
      <c r="T210" s="8">
        <f t="shared" ref="T210:Z210" si="20">T212+T215+T219</f>
        <v>7673</v>
      </c>
      <c r="U210" s="8">
        <f t="shared" si="20"/>
        <v>4758</v>
      </c>
      <c r="V210" s="8">
        <f t="shared" si="20"/>
        <v>4301.5</v>
      </c>
      <c r="W210" s="8">
        <f t="shared" si="20"/>
        <v>5767.6</v>
      </c>
      <c r="X210" s="8">
        <f t="shared" si="20"/>
        <v>1740</v>
      </c>
      <c r="Y210" s="8">
        <f t="shared" si="20"/>
        <v>2276.5</v>
      </c>
      <c r="Z210" s="5">
        <f t="shared" si="20"/>
        <v>26516.6</v>
      </c>
      <c r="AA210" s="12">
        <v>2020</v>
      </c>
    </row>
    <row r="211" spans="1:30" ht="45" x14ac:dyDescent="0.25">
      <c r="A211" s="40" t="s">
        <v>17</v>
      </c>
      <c r="B211" s="40" t="s">
        <v>17</v>
      </c>
      <c r="C211" s="40" t="s">
        <v>28</v>
      </c>
      <c r="D211" s="40" t="s">
        <v>17</v>
      </c>
      <c r="E211" s="40" t="s">
        <v>27</v>
      </c>
      <c r="F211" s="40" t="s">
        <v>17</v>
      </c>
      <c r="G211" s="40" t="s">
        <v>26</v>
      </c>
      <c r="H211" s="40" t="s">
        <v>17</v>
      </c>
      <c r="I211" s="40" t="s">
        <v>25</v>
      </c>
      <c r="J211" s="40" t="s">
        <v>18</v>
      </c>
      <c r="K211" s="40" t="s">
        <v>17</v>
      </c>
      <c r="L211" s="40" t="s">
        <v>28</v>
      </c>
      <c r="M211" s="40" t="s">
        <v>17</v>
      </c>
      <c r="N211" s="40" t="s">
        <v>17</v>
      </c>
      <c r="O211" s="40" t="s">
        <v>17</v>
      </c>
      <c r="P211" s="40" t="s">
        <v>17</v>
      </c>
      <c r="Q211" s="40" t="s">
        <v>17</v>
      </c>
      <c r="R211" s="41" t="s">
        <v>122</v>
      </c>
      <c r="S211" s="42" t="s">
        <v>48</v>
      </c>
      <c r="T211" s="43">
        <f>2700-593.9</f>
        <v>2106.1</v>
      </c>
      <c r="U211" s="43">
        <f>2465.1-1132-246.5-62.4</f>
        <v>1024.1999999999998</v>
      </c>
      <c r="V211" s="43">
        <v>900</v>
      </c>
      <c r="W211" s="43">
        <f>252.2+1500.1-25.2-100</f>
        <v>1627.1</v>
      </c>
      <c r="X211" s="43">
        <f>252.2+1000-800-200</f>
        <v>252.20000000000005</v>
      </c>
      <c r="Y211" s="43">
        <v>252.2</v>
      </c>
      <c r="Z211" s="44">
        <f t="shared" ref="Z211:Z216" si="21">T211+U211+V211+W211+X211+Y211</f>
        <v>6161.7999999999993</v>
      </c>
      <c r="AA211" s="42">
        <v>2020</v>
      </c>
    </row>
    <row r="212" spans="1:30" ht="30" x14ac:dyDescent="0.25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14" t="s">
        <v>123</v>
      </c>
      <c r="S212" s="12" t="s">
        <v>22</v>
      </c>
      <c r="T212" s="8">
        <v>3238</v>
      </c>
      <c r="U212" s="8">
        <v>3553</v>
      </c>
      <c r="V212" s="8">
        <v>2077</v>
      </c>
      <c r="W212" s="8">
        <v>3958.6</v>
      </c>
      <c r="X212" s="8">
        <v>580</v>
      </c>
      <c r="Y212" s="8">
        <v>340.5</v>
      </c>
      <c r="Z212" s="5">
        <f t="shared" si="21"/>
        <v>13747.1</v>
      </c>
      <c r="AA212" s="12">
        <v>2020</v>
      </c>
    </row>
    <row r="213" spans="1:30" ht="30" x14ac:dyDescent="0.25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14" t="s">
        <v>124</v>
      </c>
      <c r="S213" s="12" t="s">
        <v>44</v>
      </c>
      <c r="T213" s="16">
        <v>6</v>
      </c>
      <c r="U213" s="16">
        <v>4</v>
      </c>
      <c r="V213" s="16"/>
      <c r="W213" s="16"/>
      <c r="X213" s="16"/>
      <c r="Y213" s="16"/>
      <c r="Z213" s="6">
        <f t="shared" si="21"/>
        <v>10</v>
      </c>
      <c r="AA213" s="12">
        <v>2016</v>
      </c>
    </row>
    <row r="214" spans="1:30" ht="45" x14ac:dyDescent="0.25">
      <c r="A214" s="40" t="s">
        <v>17</v>
      </c>
      <c r="B214" s="40" t="s">
        <v>17</v>
      </c>
      <c r="C214" s="40" t="s">
        <v>27</v>
      </c>
      <c r="D214" s="40" t="s">
        <v>17</v>
      </c>
      <c r="E214" s="40" t="s">
        <v>27</v>
      </c>
      <c r="F214" s="40" t="s">
        <v>17</v>
      </c>
      <c r="G214" s="40" t="s">
        <v>26</v>
      </c>
      <c r="H214" s="40" t="s">
        <v>17</v>
      </c>
      <c r="I214" s="40" t="s">
        <v>25</v>
      </c>
      <c r="J214" s="40" t="s">
        <v>18</v>
      </c>
      <c r="K214" s="40" t="s">
        <v>17</v>
      </c>
      <c r="L214" s="40" t="s">
        <v>28</v>
      </c>
      <c r="M214" s="40" t="s">
        <v>17</v>
      </c>
      <c r="N214" s="40" t="s">
        <v>17</v>
      </c>
      <c r="O214" s="40" t="s">
        <v>17</v>
      </c>
      <c r="P214" s="40" t="s">
        <v>17</v>
      </c>
      <c r="Q214" s="40" t="s">
        <v>17</v>
      </c>
      <c r="R214" s="41" t="s">
        <v>122</v>
      </c>
      <c r="S214" s="42" t="s">
        <v>48</v>
      </c>
      <c r="T214" s="43">
        <f>813-490</f>
        <v>323</v>
      </c>
      <c r="U214" s="43">
        <f>742.3-200-100-176.9</f>
        <v>265.39999999999998</v>
      </c>
      <c r="V214" s="43">
        <f>500-24.8-343</f>
        <v>132.19999999999999</v>
      </c>
      <c r="W214" s="43">
        <f>150+1060.1-15-13.5</f>
        <v>1181.5999999999999</v>
      </c>
      <c r="X214" s="43">
        <f>150+1035.4-835.4</f>
        <v>350.00000000000011</v>
      </c>
      <c r="Y214" s="43">
        <v>150</v>
      </c>
      <c r="Z214" s="44">
        <f t="shared" si="21"/>
        <v>2402.1999999999998</v>
      </c>
      <c r="AA214" s="42">
        <v>2020</v>
      </c>
    </row>
    <row r="215" spans="1:30" ht="30" x14ac:dyDescent="0.25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14" t="s">
        <v>125</v>
      </c>
      <c r="S215" s="12" t="s">
        <v>22</v>
      </c>
      <c r="T215" s="8">
        <f>1000+2400</f>
        <v>3400</v>
      </c>
      <c r="U215" s="8">
        <f>913-708</f>
        <v>205</v>
      </c>
      <c r="V215" s="8">
        <v>602</v>
      </c>
      <c r="W215" s="8">
        <v>609</v>
      </c>
      <c r="X215" s="8">
        <v>780</v>
      </c>
      <c r="Y215" s="8">
        <v>250</v>
      </c>
      <c r="Z215" s="5">
        <f t="shared" si="21"/>
        <v>5846</v>
      </c>
      <c r="AA215" s="12">
        <v>2020</v>
      </c>
    </row>
    <row r="216" spans="1:30" ht="30" x14ac:dyDescent="0.25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14" t="s">
        <v>126</v>
      </c>
      <c r="S216" s="12" t="s">
        <v>6</v>
      </c>
      <c r="T216" s="8"/>
      <c r="U216" s="8">
        <f>365+498</f>
        <v>863</v>
      </c>
      <c r="V216" s="8">
        <v>125</v>
      </c>
      <c r="W216" s="8">
        <v>200</v>
      </c>
      <c r="X216" s="8">
        <v>300</v>
      </c>
      <c r="Y216" s="8">
        <v>161</v>
      </c>
      <c r="Z216" s="5">
        <f t="shared" si="21"/>
        <v>1649</v>
      </c>
      <c r="AA216" s="12">
        <v>2020</v>
      </c>
    </row>
    <row r="217" spans="1:30" ht="30" x14ac:dyDescent="0.25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14" t="s">
        <v>127</v>
      </c>
      <c r="S217" s="12" t="s">
        <v>44</v>
      </c>
      <c r="T217" s="8"/>
      <c r="U217" s="8"/>
      <c r="V217" s="8"/>
      <c r="W217" s="16">
        <v>20</v>
      </c>
      <c r="X217" s="16"/>
      <c r="Y217" s="16"/>
      <c r="Z217" s="6">
        <f>W217</f>
        <v>20</v>
      </c>
      <c r="AA217" s="12">
        <v>2018</v>
      </c>
    </row>
    <row r="218" spans="1:30" ht="45" x14ac:dyDescent="0.25">
      <c r="A218" s="40" t="s">
        <v>17</v>
      </c>
      <c r="B218" s="40" t="s">
        <v>17</v>
      </c>
      <c r="C218" s="40" t="s">
        <v>24</v>
      </c>
      <c r="D218" s="40" t="s">
        <v>17</v>
      </c>
      <c r="E218" s="40" t="s">
        <v>27</v>
      </c>
      <c r="F218" s="40" t="s">
        <v>17</v>
      </c>
      <c r="G218" s="40" t="s">
        <v>26</v>
      </c>
      <c r="H218" s="40" t="s">
        <v>17</v>
      </c>
      <c r="I218" s="40" t="s">
        <v>25</v>
      </c>
      <c r="J218" s="40" t="s">
        <v>18</v>
      </c>
      <c r="K218" s="40" t="s">
        <v>17</v>
      </c>
      <c r="L218" s="40" t="s">
        <v>28</v>
      </c>
      <c r="M218" s="40" t="s">
        <v>17</v>
      </c>
      <c r="N218" s="40" t="s">
        <v>17</v>
      </c>
      <c r="O218" s="40" t="s">
        <v>17</v>
      </c>
      <c r="P218" s="40" t="s">
        <v>17</v>
      </c>
      <c r="Q218" s="40" t="s">
        <v>17</v>
      </c>
      <c r="R218" s="41" t="s">
        <v>122</v>
      </c>
      <c r="S218" s="42" t="s">
        <v>48</v>
      </c>
      <c r="T218" s="43">
        <v>1094.2</v>
      </c>
      <c r="U218" s="43">
        <f>999-129.2-441.6</f>
        <v>428.19999999999993</v>
      </c>
      <c r="V218" s="43">
        <f>700-69-0.7</f>
        <v>630.29999999999995</v>
      </c>
      <c r="W218" s="43">
        <f>200+719.9-20-3.6</f>
        <v>896.3</v>
      </c>
      <c r="X218" s="43">
        <f>200+1100-900</f>
        <v>400</v>
      </c>
      <c r="Y218" s="43">
        <v>200</v>
      </c>
      <c r="Z218" s="44">
        <f>T218+U218+V218+W218+X218+Y218</f>
        <v>3649</v>
      </c>
      <c r="AA218" s="42">
        <v>2020</v>
      </c>
    </row>
    <row r="219" spans="1:30" ht="30" x14ac:dyDescent="0.25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14" t="s">
        <v>128</v>
      </c>
      <c r="S219" s="12" t="s">
        <v>22</v>
      </c>
      <c r="T219" s="8">
        <f>1944-909</f>
        <v>1035</v>
      </c>
      <c r="U219" s="8">
        <v>1000</v>
      </c>
      <c r="V219" s="8">
        <v>1622.5</v>
      </c>
      <c r="W219" s="8">
        <v>1200</v>
      </c>
      <c r="X219" s="8">
        <v>380</v>
      </c>
      <c r="Y219" s="8">
        <v>1686</v>
      </c>
      <c r="Z219" s="5">
        <f>T219+U219+V219+W219+X219+Y219</f>
        <v>6923.5</v>
      </c>
      <c r="AA219" s="12">
        <v>2020</v>
      </c>
    </row>
    <row r="220" spans="1:30" ht="30" customHeight="1" x14ac:dyDescent="0.25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14" t="s">
        <v>129</v>
      </c>
      <c r="S220" s="12" t="s">
        <v>22</v>
      </c>
      <c r="T220" s="8">
        <v>250</v>
      </c>
      <c r="U220" s="8">
        <v>280</v>
      </c>
      <c r="V220" s="8">
        <v>350</v>
      </c>
      <c r="W220" s="8">
        <v>400</v>
      </c>
      <c r="X220" s="8">
        <v>400</v>
      </c>
      <c r="Y220" s="8">
        <v>270</v>
      </c>
      <c r="Z220" s="5">
        <f>T220+U220+V220+W220+X220+Y220</f>
        <v>1950</v>
      </c>
      <c r="AA220" s="12">
        <v>2020</v>
      </c>
    </row>
    <row r="221" spans="1:30" ht="30.6" customHeight="1" x14ac:dyDescent="0.25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14" t="s">
        <v>130</v>
      </c>
      <c r="S221" s="12" t="s">
        <v>44</v>
      </c>
      <c r="T221" s="8"/>
      <c r="U221" s="8"/>
      <c r="V221" s="8"/>
      <c r="W221" s="16">
        <v>7</v>
      </c>
      <c r="X221" s="16"/>
      <c r="Y221" s="16"/>
      <c r="Z221" s="6">
        <f>W221</f>
        <v>7</v>
      </c>
      <c r="AA221" s="12">
        <v>2018</v>
      </c>
    </row>
    <row r="222" spans="1:30" ht="44.45" customHeight="1" x14ac:dyDescent="0.25">
      <c r="A222" s="40" t="s">
        <v>17</v>
      </c>
      <c r="B222" s="40" t="s">
        <v>18</v>
      </c>
      <c r="C222" s="40" t="s">
        <v>19</v>
      </c>
      <c r="D222" s="40" t="s">
        <v>17</v>
      </c>
      <c r="E222" s="40" t="s">
        <v>27</v>
      </c>
      <c r="F222" s="40" t="s">
        <v>17</v>
      </c>
      <c r="G222" s="40" t="s">
        <v>26</v>
      </c>
      <c r="H222" s="40" t="s">
        <v>17</v>
      </c>
      <c r="I222" s="40" t="s">
        <v>25</v>
      </c>
      <c r="J222" s="40" t="s">
        <v>18</v>
      </c>
      <c r="K222" s="40" t="s">
        <v>17</v>
      </c>
      <c r="L222" s="40" t="s">
        <v>28</v>
      </c>
      <c r="M222" s="40" t="s">
        <v>17</v>
      </c>
      <c r="N222" s="40" t="s">
        <v>17</v>
      </c>
      <c r="O222" s="40" t="s">
        <v>17</v>
      </c>
      <c r="P222" s="40" t="s">
        <v>17</v>
      </c>
      <c r="Q222" s="40" t="s">
        <v>17</v>
      </c>
      <c r="R222" s="41" t="s">
        <v>122</v>
      </c>
      <c r="S222" s="42" t="s">
        <v>48</v>
      </c>
      <c r="T222" s="43">
        <f>30482.9-20300-474-264</f>
        <v>9444.9000000000015</v>
      </c>
      <c r="U222" s="43">
        <f>9173.4+420.3+1284.7+993.1-41.7</f>
        <v>11829.8</v>
      </c>
      <c r="V222" s="43">
        <f>19658.1-40+759.9+1400-1400+1400</f>
        <v>21778</v>
      </c>
      <c r="W222" s="43">
        <f>23488.8-3300+75</f>
        <v>20263.8</v>
      </c>
      <c r="X222" s="43">
        <f>21794.4+45</f>
        <v>21839.4</v>
      </c>
      <c r="Y222" s="43">
        <v>23300.7</v>
      </c>
      <c r="Z222" s="44">
        <f>T222+U222+V222+W222+X222+Y222</f>
        <v>108456.59999999999</v>
      </c>
      <c r="AA222" s="42">
        <v>2020</v>
      </c>
    </row>
    <row r="223" spans="1:30" s="1" customFormat="1" ht="45" x14ac:dyDescent="0.25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14" t="s">
        <v>259</v>
      </c>
      <c r="S223" s="12" t="s">
        <v>60</v>
      </c>
      <c r="T223" s="8">
        <v>1689.3</v>
      </c>
      <c r="U223" s="8">
        <v>2883.7</v>
      </c>
      <c r="V223" s="8">
        <v>2987.6</v>
      </c>
      <c r="W223" s="8">
        <v>2987.6</v>
      </c>
      <c r="X223" s="8">
        <v>2676.4</v>
      </c>
      <c r="Y223" s="8">
        <v>2676.4</v>
      </c>
      <c r="Z223" s="5">
        <f>(T223+U223+V223+W223+X223+Y223)</f>
        <v>15901</v>
      </c>
      <c r="AA223" s="12">
        <v>2020</v>
      </c>
      <c r="AB223" s="99"/>
      <c r="AC223" s="51"/>
      <c r="AD223" s="32"/>
    </row>
    <row r="224" spans="1:30" ht="45" x14ac:dyDescent="0.25">
      <c r="A224" s="40" t="s">
        <v>17</v>
      </c>
      <c r="B224" s="40" t="s">
        <v>18</v>
      </c>
      <c r="C224" s="40" t="s">
        <v>19</v>
      </c>
      <c r="D224" s="40" t="s">
        <v>17</v>
      </c>
      <c r="E224" s="40" t="s">
        <v>27</v>
      </c>
      <c r="F224" s="40" t="s">
        <v>17</v>
      </c>
      <c r="G224" s="40" t="s">
        <v>26</v>
      </c>
      <c r="H224" s="40" t="s">
        <v>17</v>
      </c>
      <c r="I224" s="40" t="s">
        <v>25</v>
      </c>
      <c r="J224" s="40" t="s">
        <v>18</v>
      </c>
      <c r="K224" s="40" t="s">
        <v>17</v>
      </c>
      <c r="L224" s="40" t="s">
        <v>28</v>
      </c>
      <c r="M224" s="40" t="s">
        <v>17</v>
      </c>
      <c r="N224" s="40" t="s">
        <v>17</v>
      </c>
      <c r="O224" s="40" t="s">
        <v>17</v>
      </c>
      <c r="P224" s="40" t="s">
        <v>17</v>
      </c>
      <c r="Q224" s="40" t="s">
        <v>17</v>
      </c>
      <c r="R224" s="41" t="s">
        <v>268</v>
      </c>
      <c r="S224" s="42" t="s">
        <v>48</v>
      </c>
      <c r="T224" s="44">
        <v>919</v>
      </c>
      <c r="U224" s="44">
        <f>1250+185-125</f>
        <v>1310</v>
      </c>
      <c r="V224" s="44">
        <f>1000+40+20+100+200+100</f>
        <v>1460</v>
      </c>
      <c r="W224" s="44">
        <f>800-80</f>
        <v>720</v>
      </c>
      <c r="X224" s="44">
        <f>499.8+130.2</f>
        <v>630</v>
      </c>
      <c r="Y224" s="44">
        <v>500</v>
      </c>
      <c r="Z224" s="44">
        <f t="shared" ref="Z224:Z235" si="22">T224+U224+V224+W224+X224+Y224</f>
        <v>5539</v>
      </c>
      <c r="AA224" s="42">
        <v>2020</v>
      </c>
    </row>
    <row r="225" spans="1:32" s="17" customFormat="1" ht="30" x14ac:dyDescent="0.25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14" t="s">
        <v>269</v>
      </c>
      <c r="S225" s="12" t="s">
        <v>44</v>
      </c>
      <c r="T225" s="15">
        <v>70</v>
      </c>
      <c r="U225" s="15">
        <v>75</v>
      </c>
      <c r="V225" s="15">
        <v>85</v>
      </c>
      <c r="W225" s="15">
        <v>13</v>
      </c>
      <c r="X225" s="15">
        <v>11</v>
      </c>
      <c r="Y225" s="15">
        <v>15</v>
      </c>
      <c r="Z225" s="6">
        <f t="shared" si="22"/>
        <v>269</v>
      </c>
      <c r="AA225" s="12">
        <v>2020</v>
      </c>
      <c r="AB225" s="99"/>
      <c r="AC225" s="51"/>
      <c r="AD225" s="32"/>
      <c r="AE225" s="1"/>
      <c r="AF225" s="1"/>
    </row>
    <row r="226" spans="1:32" s="17" customFormat="1" ht="30" x14ac:dyDescent="0.25">
      <c r="A226" s="40"/>
      <c r="B226" s="40"/>
      <c r="C226" s="40"/>
      <c r="D226" s="40" t="s">
        <v>17</v>
      </c>
      <c r="E226" s="40" t="s">
        <v>27</v>
      </c>
      <c r="F226" s="40" t="s">
        <v>17</v>
      </c>
      <c r="G226" s="40" t="s">
        <v>26</v>
      </c>
      <c r="H226" s="40" t="s">
        <v>17</v>
      </c>
      <c r="I226" s="40" t="s">
        <v>25</v>
      </c>
      <c r="J226" s="40" t="s">
        <v>18</v>
      </c>
      <c r="K226" s="40" t="s">
        <v>17</v>
      </c>
      <c r="L226" s="40" t="s">
        <v>28</v>
      </c>
      <c r="M226" s="40" t="s">
        <v>17</v>
      </c>
      <c r="N226" s="40" t="s">
        <v>17</v>
      </c>
      <c r="O226" s="40" t="s">
        <v>17</v>
      </c>
      <c r="P226" s="40" t="s">
        <v>17</v>
      </c>
      <c r="Q226" s="40" t="s">
        <v>17</v>
      </c>
      <c r="R226" s="41" t="s">
        <v>245</v>
      </c>
      <c r="S226" s="42" t="s">
        <v>48</v>
      </c>
      <c r="T226" s="43"/>
      <c r="U226" s="44">
        <f>U228</f>
        <v>7566.6</v>
      </c>
      <c r="V226" s="44">
        <f>V228+V229</f>
        <v>19246.400000000001</v>
      </c>
      <c r="W226" s="44"/>
      <c r="X226" s="44"/>
      <c r="Y226" s="44"/>
      <c r="Z226" s="44">
        <f t="shared" si="22"/>
        <v>26813</v>
      </c>
      <c r="AA226" s="42">
        <v>2017</v>
      </c>
      <c r="AB226" s="99"/>
      <c r="AC226" s="51"/>
      <c r="AD226" s="32"/>
      <c r="AE226" s="1"/>
      <c r="AF226" s="1"/>
    </row>
    <row r="227" spans="1:32" s="1" customFormat="1" ht="45" x14ac:dyDescent="0.25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14" t="s">
        <v>246</v>
      </c>
      <c r="S227" s="12" t="s">
        <v>43</v>
      </c>
      <c r="T227" s="15"/>
      <c r="U227" s="15">
        <v>47</v>
      </c>
      <c r="V227" s="15">
        <f>V233+V234</f>
        <v>136</v>
      </c>
      <c r="W227" s="15"/>
      <c r="X227" s="15"/>
      <c r="Y227" s="15"/>
      <c r="Z227" s="6">
        <f t="shared" si="22"/>
        <v>183</v>
      </c>
      <c r="AA227" s="12">
        <v>2017</v>
      </c>
      <c r="AB227" s="99"/>
      <c r="AC227" s="51"/>
      <c r="AD227" s="32"/>
    </row>
    <row r="228" spans="1:32" s="17" customFormat="1" ht="20.25" customHeight="1" x14ac:dyDescent="0.25">
      <c r="A228" s="40" t="s">
        <v>17</v>
      </c>
      <c r="B228" s="40" t="s">
        <v>17</v>
      </c>
      <c r="C228" s="40" t="s">
        <v>33</v>
      </c>
      <c r="D228" s="40" t="s">
        <v>17</v>
      </c>
      <c r="E228" s="40" t="s">
        <v>27</v>
      </c>
      <c r="F228" s="40" t="s">
        <v>17</v>
      </c>
      <c r="G228" s="40" t="s">
        <v>26</v>
      </c>
      <c r="H228" s="40" t="s">
        <v>17</v>
      </c>
      <c r="I228" s="40" t="s">
        <v>25</v>
      </c>
      <c r="J228" s="40" t="s">
        <v>18</v>
      </c>
      <c r="K228" s="40" t="s">
        <v>17</v>
      </c>
      <c r="L228" s="40" t="s">
        <v>28</v>
      </c>
      <c r="M228" s="40" t="s">
        <v>17</v>
      </c>
      <c r="N228" s="40" t="s">
        <v>17</v>
      </c>
      <c r="O228" s="40" t="s">
        <v>17</v>
      </c>
      <c r="P228" s="40" t="s">
        <v>17</v>
      </c>
      <c r="Q228" s="40" t="s">
        <v>17</v>
      </c>
      <c r="R228" s="113" t="s">
        <v>245</v>
      </c>
      <c r="S228" s="110" t="s">
        <v>48</v>
      </c>
      <c r="T228" s="43"/>
      <c r="U228" s="44">
        <f>9884-2300-17.4</f>
        <v>7566.6</v>
      </c>
      <c r="V228" s="44"/>
      <c r="W228" s="43"/>
      <c r="X228" s="43"/>
      <c r="Y228" s="43"/>
      <c r="Z228" s="44">
        <f t="shared" si="22"/>
        <v>7566.6</v>
      </c>
      <c r="AA228" s="42">
        <v>2016</v>
      </c>
      <c r="AB228" s="99"/>
      <c r="AC228" s="51"/>
      <c r="AD228" s="32"/>
      <c r="AE228" s="1"/>
      <c r="AF228" s="1"/>
    </row>
    <row r="229" spans="1:32" s="17" customFormat="1" ht="17.25" customHeight="1" x14ac:dyDescent="0.25">
      <c r="A229" s="40" t="s">
        <v>17</v>
      </c>
      <c r="B229" s="40" t="s">
        <v>18</v>
      </c>
      <c r="C229" s="40" t="s">
        <v>19</v>
      </c>
      <c r="D229" s="40" t="s">
        <v>17</v>
      </c>
      <c r="E229" s="40" t="s">
        <v>27</v>
      </c>
      <c r="F229" s="40" t="s">
        <v>17</v>
      </c>
      <c r="G229" s="40" t="s">
        <v>26</v>
      </c>
      <c r="H229" s="40" t="s">
        <v>17</v>
      </c>
      <c r="I229" s="40" t="s">
        <v>25</v>
      </c>
      <c r="J229" s="40" t="s">
        <v>18</v>
      </c>
      <c r="K229" s="40" t="s">
        <v>17</v>
      </c>
      <c r="L229" s="40" t="s">
        <v>28</v>
      </c>
      <c r="M229" s="40" t="s">
        <v>17</v>
      </c>
      <c r="N229" s="40" t="s">
        <v>17</v>
      </c>
      <c r="O229" s="40" t="s">
        <v>17</v>
      </c>
      <c r="P229" s="40" t="s">
        <v>17</v>
      </c>
      <c r="Q229" s="40" t="s">
        <v>17</v>
      </c>
      <c r="R229" s="114"/>
      <c r="S229" s="111"/>
      <c r="T229" s="43"/>
      <c r="U229" s="44"/>
      <c r="V229" s="44">
        <f>V230+V231+V232</f>
        <v>19246.400000000001</v>
      </c>
      <c r="W229" s="44"/>
      <c r="X229" s="44"/>
      <c r="Y229" s="44"/>
      <c r="Z229" s="44">
        <f t="shared" si="22"/>
        <v>19246.400000000001</v>
      </c>
      <c r="AA229" s="42">
        <v>2017</v>
      </c>
      <c r="AB229" s="99"/>
      <c r="AC229" s="51"/>
      <c r="AD229" s="32"/>
      <c r="AE229" s="1"/>
      <c r="AF229" s="1"/>
    </row>
    <row r="230" spans="1:32" s="17" customFormat="1" ht="18.75" customHeight="1" x14ac:dyDescent="0.25">
      <c r="A230" s="40" t="s">
        <v>17</v>
      </c>
      <c r="B230" s="40" t="s">
        <v>18</v>
      </c>
      <c r="C230" s="40" t="s">
        <v>19</v>
      </c>
      <c r="D230" s="40" t="s">
        <v>17</v>
      </c>
      <c r="E230" s="40" t="s">
        <v>27</v>
      </c>
      <c r="F230" s="40" t="s">
        <v>17</v>
      </c>
      <c r="G230" s="40" t="s">
        <v>26</v>
      </c>
      <c r="H230" s="40" t="s">
        <v>17</v>
      </c>
      <c r="I230" s="40" t="s">
        <v>25</v>
      </c>
      <c r="J230" s="40" t="s">
        <v>18</v>
      </c>
      <c r="K230" s="40" t="s">
        <v>17</v>
      </c>
      <c r="L230" s="40" t="s">
        <v>28</v>
      </c>
      <c r="M230" s="40" t="s">
        <v>17</v>
      </c>
      <c r="N230" s="40" t="s">
        <v>17</v>
      </c>
      <c r="O230" s="40" t="s">
        <v>17</v>
      </c>
      <c r="P230" s="40" t="s">
        <v>17</v>
      </c>
      <c r="Q230" s="40" t="s">
        <v>17</v>
      </c>
      <c r="R230" s="114"/>
      <c r="S230" s="111"/>
      <c r="T230" s="43"/>
      <c r="U230" s="44"/>
      <c r="V230" s="43">
        <f>2613.8+1977+73.6</f>
        <v>4664.4000000000005</v>
      </c>
      <c r="W230" s="43"/>
      <c r="X230" s="43"/>
      <c r="Y230" s="43"/>
      <c r="Z230" s="44">
        <f t="shared" si="22"/>
        <v>4664.4000000000005</v>
      </c>
      <c r="AA230" s="42">
        <v>2017</v>
      </c>
      <c r="AB230" s="99"/>
      <c r="AC230" s="51"/>
      <c r="AD230" s="32"/>
      <c r="AE230" s="1"/>
      <c r="AF230" s="1"/>
    </row>
    <row r="231" spans="1:32" s="17" customFormat="1" ht="20.25" customHeight="1" x14ac:dyDescent="0.25">
      <c r="A231" s="40" t="s">
        <v>17</v>
      </c>
      <c r="B231" s="40" t="s">
        <v>18</v>
      </c>
      <c r="C231" s="40" t="s">
        <v>19</v>
      </c>
      <c r="D231" s="40" t="s">
        <v>17</v>
      </c>
      <c r="E231" s="40" t="s">
        <v>27</v>
      </c>
      <c r="F231" s="40" t="s">
        <v>17</v>
      </c>
      <c r="G231" s="40" t="s">
        <v>26</v>
      </c>
      <c r="H231" s="40" t="s">
        <v>17</v>
      </c>
      <c r="I231" s="40" t="s">
        <v>25</v>
      </c>
      <c r="J231" s="40" t="s">
        <v>18</v>
      </c>
      <c r="K231" s="40" t="s">
        <v>17</v>
      </c>
      <c r="L231" s="40" t="s">
        <v>28</v>
      </c>
      <c r="M231" s="40" t="s">
        <v>73</v>
      </c>
      <c r="N231" s="40" t="s">
        <v>17</v>
      </c>
      <c r="O231" s="40" t="s">
        <v>33</v>
      </c>
      <c r="P231" s="40" t="s">
        <v>18</v>
      </c>
      <c r="Q231" s="40" t="s">
        <v>79</v>
      </c>
      <c r="R231" s="114"/>
      <c r="S231" s="111"/>
      <c r="T231" s="43"/>
      <c r="U231" s="44"/>
      <c r="V231" s="43">
        <v>1458.2</v>
      </c>
      <c r="W231" s="43"/>
      <c r="X231" s="43"/>
      <c r="Y231" s="43"/>
      <c r="Z231" s="44">
        <f t="shared" si="22"/>
        <v>1458.2</v>
      </c>
      <c r="AA231" s="42">
        <v>2017</v>
      </c>
      <c r="AB231" s="99"/>
      <c r="AC231" s="51"/>
      <c r="AD231" s="32"/>
      <c r="AE231" s="1"/>
      <c r="AF231" s="1"/>
    </row>
    <row r="232" spans="1:32" s="17" customFormat="1" ht="19.5" customHeight="1" x14ac:dyDescent="0.25">
      <c r="A232" s="40" t="s">
        <v>17</v>
      </c>
      <c r="B232" s="40" t="s">
        <v>18</v>
      </c>
      <c r="C232" s="40" t="s">
        <v>19</v>
      </c>
      <c r="D232" s="40" t="s">
        <v>17</v>
      </c>
      <c r="E232" s="40" t="s">
        <v>27</v>
      </c>
      <c r="F232" s="40" t="s">
        <v>17</v>
      </c>
      <c r="G232" s="40" t="s">
        <v>26</v>
      </c>
      <c r="H232" s="40" t="s">
        <v>17</v>
      </c>
      <c r="I232" s="40" t="s">
        <v>25</v>
      </c>
      <c r="J232" s="40" t="s">
        <v>18</v>
      </c>
      <c r="K232" s="40" t="s">
        <v>17</v>
      </c>
      <c r="L232" s="40" t="s">
        <v>28</v>
      </c>
      <c r="M232" s="40" t="s">
        <v>18</v>
      </c>
      <c r="N232" s="40" t="s">
        <v>17</v>
      </c>
      <c r="O232" s="40" t="s">
        <v>33</v>
      </c>
      <c r="P232" s="40" t="s">
        <v>18</v>
      </c>
      <c r="Q232" s="40" t="s">
        <v>82</v>
      </c>
      <c r="R232" s="115"/>
      <c r="S232" s="112"/>
      <c r="T232" s="43"/>
      <c r="U232" s="44"/>
      <c r="V232" s="43">
        <v>13123.8</v>
      </c>
      <c r="W232" s="43"/>
      <c r="X232" s="43"/>
      <c r="Y232" s="43"/>
      <c r="Z232" s="44">
        <f t="shared" si="22"/>
        <v>13123.8</v>
      </c>
      <c r="AA232" s="42">
        <v>2017</v>
      </c>
      <c r="AB232" s="99"/>
      <c r="AC232" s="51"/>
      <c r="AD232" s="32"/>
      <c r="AE232" s="1"/>
      <c r="AF232" s="1"/>
    </row>
    <row r="233" spans="1:32" s="1" customFormat="1" ht="30" x14ac:dyDescent="0.25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14" t="s">
        <v>247</v>
      </c>
      <c r="S233" s="12" t="s">
        <v>43</v>
      </c>
      <c r="T233" s="15"/>
      <c r="U233" s="15">
        <v>47</v>
      </c>
      <c r="V233" s="15">
        <f>9+87</f>
        <v>96</v>
      </c>
      <c r="W233" s="15"/>
      <c r="X233" s="15"/>
      <c r="Y233" s="15"/>
      <c r="Z233" s="6">
        <f t="shared" si="22"/>
        <v>143</v>
      </c>
      <c r="AA233" s="12">
        <v>2017</v>
      </c>
      <c r="AB233" s="99"/>
      <c r="AC233" s="51"/>
      <c r="AD233" s="32"/>
    </row>
    <row r="234" spans="1:32" s="1" customFormat="1" ht="30" x14ac:dyDescent="0.25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14" t="s">
        <v>248</v>
      </c>
      <c r="S234" s="12" t="s">
        <v>43</v>
      </c>
      <c r="T234" s="15"/>
      <c r="U234" s="15"/>
      <c r="V234" s="15">
        <v>40</v>
      </c>
      <c r="W234" s="15"/>
      <c r="X234" s="15"/>
      <c r="Y234" s="15"/>
      <c r="Z234" s="6">
        <f t="shared" si="22"/>
        <v>40</v>
      </c>
      <c r="AA234" s="12">
        <v>2017</v>
      </c>
      <c r="AB234" s="99"/>
      <c r="AC234" s="51"/>
      <c r="AD234" s="32"/>
    </row>
    <row r="235" spans="1:32" s="1" customFormat="1" ht="75" x14ac:dyDescent="0.25">
      <c r="A235" s="40" t="s">
        <v>17</v>
      </c>
      <c r="B235" s="40" t="s">
        <v>18</v>
      </c>
      <c r="C235" s="40" t="s">
        <v>19</v>
      </c>
      <c r="D235" s="40" t="s">
        <v>17</v>
      </c>
      <c r="E235" s="40" t="s">
        <v>27</v>
      </c>
      <c r="F235" s="40" t="s">
        <v>17</v>
      </c>
      <c r="G235" s="40" t="s">
        <v>26</v>
      </c>
      <c r="H235" s="40" t="s">
        <v>17</v>
      </c>
      <c r="I235" s="40" t="s">
        <v>25</v>
      </c>
      <c r="J235" s="40" t="s">
        <v>18</v>
      </c>
      <c r="K235" s="40" t="s">
        <v>17</v>
      </c>
      <c r="L235" s="40" t="s">
        <v>28</v>
      </c>
      <c r="M235" s="40" t="s">
        <v>17</v>
      </c>
      <c r="N235" s="40" t="s">
        <v>17</v>
      </c>
      <c r="O235" s="40" t="s">
        <v>17</v>
      </c>
      <c r="P235" s="40" t="s">
        <v>17</v>
      </c>
      <c r="Q235" s="40" t="s">
        <v>17</v>
      </c>
      <c r="R235" s="41" t="s">
        <v>242</v>
      </c>
      <c r="S235" s="42" t="s">
        <v>48</v>
      </c>
      <c r="T235" s="43"/>
      <c r="U235" s="44">
        <v>76158.5</v>
      </c>
      <c r="V235" s="44"/>
      <c r="W235" s="43"/>
      <c r="X235" s="43"/>
      <c r="Y235" s="43"/>
      <c r="Z235" s="44">
        <f t="shared" si="22"/>
        <v>76158.5</v>
      </c>
      <c r="AA235" s="42">
        <v>2016</v>
      </c>
      <c r="AB235" s="99"/>
      <c r="AC235" s="51"/>
      <c r="AD235" s="32"/>
    </row>
    <row r="236" spans="1:32" s="1" customFormat="1" ht="30" x14ac:dyDescent="0.25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14" t="s">
        <v>68</v>
      </c>
      <c r="S236" s="12" t="s">
        <v>4</v>
      </c>
      <c r="T236" s="16"/>
      <c r="U236" s="16">
        <v>100</v>
      </c>
      <c r="V236" s="16"/>
      <c r="W236" s="16"/>
      <c r="X236" s="16"/>
      <c r="Y236" s="16"/>
      <c r="Z236" s="6">
        <v>100</v>
      </c>
      <c r="AA236" s="12">
        <v>2016</v>
      </c>
      <c r="AB236" s="99"/>
      <c r="AC236" s="51"/>
      <c r="AD236" s="32"/>
    </row>
    <row r="237" spans="1:32" s="17" customFormat="1" ht="23.45" customHeight="1" x14ac:dyDescent="0.25">
      <c r="A237" s="40" t="s">
        <v>17</v>
      </c>
      <c r="B237" s="40" t="s">
        <v>18</v>
      </c>
      <c r="C237" s="40" t="s">
        <v>19</v>
      </c>
      <c r="D237" s="40" t="s">
        <v>17</v>
      </c>
      <c r="E237" s="40" t="s">
        <v>27</v>
      </c>
      <c r="F237" s="40" t="s">
        <v>17</v>
      </c>
      <c r="G237" s="40" t="s">
        <v>26</v>
      </c>
      <c r="H237" s="40" t="s">
        <v>17</v>
      </c>
      <c r="I237" s="40" t="s">
        <v>25</v>
      </c>
      <c r="J237" s="40" t="s">
        <v>18</v>
      </c>
      <c r="K237" s="40" t="s">
        <v>17</v>
      </c>
      <c r="L237" s="40" t="s">
        <v>28</v>
      </c>
      <c r="M237" s="40" t="s">
        <v>18</v>
      </c>
      <c r="N237" s="40" t="s">
        <v>17</v>
      </c>
      <c r="O237" s="40" t="s">
        <v>33</v>
      </c>
      <c r="P237" s="40" t="s">
        <v>18</v>
      </c>
      <c r="Q237" s="40" t="s">
        <v>82</v>
      </c>
      <c r="R237" s="113" t="s">
        <v>243</v>
      </c>
      <c r="S237" s="110" t="s">
        <v>48</v>
      </c>
      <c r="T237" s="43"/>
      <c r="U237" s="44"/>
      <c r="V237" s="44">
        <f>V238</f>
        <v>43090.8</v>
      </c>
      <c r="W237" s="44">
        <f>W239</f>
        <v>38303</v>
      </c>
      <c r="X237" s="44"/>
      <c r="Y237" s="44"/>
      <c r="Z237" s="44">
        <f t="shared" ref="Z237:Z246" si="23">T237+U237+V237+W237+X237+Y237</f>
        <v>81393.8</v>
      </c>
      <c r="AA237" s="42">
        <v>2018</v>
      </c>
      <c r="AB237" s="99"/>
      <c r="AC237" s="51"/>
      <c r="AD237" s="32"/>
      <c r="AE237" s="1"/>
      <c r="AF237" s="1"/>
    </row>
    <row r="238" spans="1:32" s="17" customFormat="1" ht="22.15" customHeight="1" x14ac:dyDescent="0.25">
      <c r="A238" s="40" t="s">
        <v>17</v>
      </c>
      <c r="B238" s="40" t="s">
        <v>18</v>
      </c>
      <c r="C238" s="40" t="s">
        <v>19</v>
      </c>
      <c r="D238" s="40" t="s">
        <v>17</v>
      </c>
      <c r="E238" s="40" t="s">
        <v>27</v>
      </c>
      <c r="F238" s="40" t="s">
        <v>17</v>
      </c>
      <c r="G238" s="40" t="s">
        <v>26</v>
      </c>
      <c r="H238" s="40" t="s">
        <v>17</v>
      </c>
      <c r="I238" s="40" t="s">
        <v>25</v>
      </c>
      <c r="J238" s="40" t="s">
        <v>18</v>
      </c>
      <c r="K238" s="40" t="s">
        <v>17</v>
      </c>
      <c r="L238" s="40" t="s">
        <v>28</v>
      </c>
      <c r="M238" s="40" t="s">
        <v>18</v>
      </c>
      <c r="N238" s="40" t="s">
        <v>17</v>
      </c>
      <c r="O238" s="40" t="s">
        <v>33</v>
      </c>
      <c r="P238" s="40" t="s">
        <v>18</v>
      </c>
      <c r="Q238" s="40" t="s">
        <v>82</v>
      </c>
      <c r="R238" s="114"/>
      <c r="S238" s="111"/>
      <c r="T238" s="43"/>
      <c r="U238" s="44"/>
      <c r="V238" s="43">
        <v>43090.8</v>
      </c>
      <c r="W238" s="43"/>
      <c r="X238" s="43"/>
      <c r="Y238" s="43"/>
      <c r="Z238" s="44">
        <f t="shared" si="23"/>
        <v>43090.8</v>
      </c>
      <c r="AA238" s="42">
        <v>2017</v>
      </c>
      <c r="AB238" s="99"/>
      <c r="AC238" s="51"/>
      <c r="AD238" s="32"/>
      <c r="AE238" s="1"/>
      <c r="AF238" s="1"/>
    </row>
    <row r="239" spans="1:32" s="17" customFormat="1" ht="23.45" customHeight="1" x14ac:dyDescent="0.25">
      <c r="A239" s="40" t="s">
        <v>17</v>
      </c>
      <c r="B239" s="40" t="s">
        <v>18</v>
      </c>
      <c r="C239" s="40" t="s">
        <v>19</v>
      </c>
      <c r="D239" s="40" t="s">
        <v>17</v>
      </c>
      <c r="E239" s="40" t="s">
        <v>27</v>
      </c>
      <c r="F239" s="40" t="s">
        <v>17</v>
      </c>
      <c r="G239" s="40" t="s">
        <v>26</v>
      </c>
      <c r="H239" s="40" t="s">
        <v>17</v>
      </c>
      <c r="I239" s="40" t="s">
        <v>25</v>
      </c>
      <c r="J239" s="40" t="s">
        <v>18</v>
      </c>
      <c r="K239" s="40" t="s">
        <v>17</v>
      </c>
      <c r="L239" s="40" t="s">
        <v>28</v>
      </c>
      <c r="M239" s="40" t="s">
        <v>18</v>
      </c>
      <c r="N239" s="40" t="s">
        <v>17</v>
      </c>
      <c r="O239" s="40" t="s">
        <v>25</v>
      </c>
      <c r="P239" s="40" t="s">
        <v>24</v>
      </c>
      <c r="Q239" s="40" t="s">
        <v>92</v>
      </c>
      <c r="R239" s="115"/>
      <c r="S239" s="112"/>
      <c r="T239" s="43"/>
      <c r="U239" s="44"/>
      <c r="V239" s="44"/>
      <c r="W239" s="43">
        <v>38303</v>
      </c>
      <c r="X239" s="43"/>
      <c r="Y239" s="43"/>
      <c r="Z239" s="44">
        <f t="shared" si="23"/>
        <v>38303</v>
      </c>
      <c r="AA239" s="42">
        <v>2018</v>
      </c>
      <c r="AB239" s="99"/>
      <c r="AC239" s="51"/>
      <c r="AD239" s="32"/>
      <c r="AE239" s="1"/>
      <c r="AF239" s="1"/>
    </row>
    <row r="240" spans="1:32" s="17" customFormat="1" ht="30" x14ac:dyDescent="0.25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14" t="s">
        <v>244</v>
      </c>
      <c r="S240" s="12" t="s">
        <v>43</v>
      </c>
      <c r="T240" s="15"/>
      <c r="U240" s="15"/>
      <c r="V240" s="15">
        <v>12</v>
      </c>
      <c r="W240" s="15"/>
      <c r="X240" s="15"/>
      <c r="Y240" s="15"/>
      <c r="Z240" s="6">
        <f t="shared" si="23"/>
        <v>12</v>
      </c>
      <c r="AA240" s="12">
        <v>2017</v>
      </c>
      <c r="AB240" s="99"/>
      <c r="AC240" s="51"/>
      <c r="AD240" s="32"/>
      <c r="AE240" s="1"/>
      <c r="AF240" s="1"/>
    </row>
    <row r="241" spans="1:32" s="17" customFormat="1" ht="30" x14ac:dyDescent="0.25">
      <c r="A241" s="40" t="s">
        <v>17</v>
      </c>
      <c r="B241" s="40" t="s">
        <v>18</v>
      </c>
      <c r="C241" s="40" t="s">
        <v>19</v>
      </c>
      <c r="D241" s="40" t="s">
        <v>17</v>
      </c>
      <c r="E241" s="40" t="s">
        <v>27</v>
      </c>
      <c r="F241" s="40" t="s">
        <v>17</v>
      </c>
      <c r="G241" s="40" t="s">
        <v>26</v>
      </c>
      <c r="H241" s="40" t="s">
        <v>17</v>
      </c>
      <c r="I241" s="40" t="s">
        <v>25</v>
      </c>
      <c r="J241" s="40" t="s">
        <v>18</v>
      </c>
      <c r="K241" s="40" t="s">
        <v>81</v>
      </c>
      <c r="L241" s="40" t="s">
        <v>19</v>
      </c>
      <c r="M241" s="40" t="s">
        <v>24</v>
      </c>
      <c r="N241" s="40" t="s">
        <v>27</v>
      </c>
      <c r="O241" s="40" t="s">
        <v>18</v>
      </c>
      <c r="P241" s="40" t="s">
        <v>25</v>
      </c>
      <c r="Q241" s="40" t="s">
        <v>17</v>
      </c>
      <c r="R241" s="41" t="s">
        <v>270</v>
      </c>
      <c r="S241" s="42" t="s">
        <v>48</v>
      </c>
      <c r="T241" s="107"/>
      <c r="U241" s="107"/>
      <c r="V241" s="107"/>
      <c r="W241" s="107"/>
      <c r="X241" s="107"/>
      <c r="Y241" s="43">
        <v>100000</v>
      </c>
      <c r="Z241" s="44">
        <f>Y241</f>
        <v>100000</v>
      </c>
      <c r="AA241" s="42">
        <v>2020</v>
      </c>
      <c r="AB241" s="99"/>
      <c r="AC241" s="51"/>
      <c r="AD241" s="32"/>
      <c r="AE241" s="1"/>
      <c r="AF241" s="1"/>
    </row>
    <row r="242" spans="1:32" s="17" customFormat="1" ht="30" x14ac:dyDescent="0.25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14" t="s">
        <v>271</v>
      </c>
      <c r="S242" s="12" t="s">
        <v>43</v>
      </c>
      <c r="T242" s="15"/>
      <c r="U242" s="15"/>
      <c r="V242" s="15"/>
      <c r="W242" s="15"/>
      <c r="X242" s="15"/>
      <c r="Y242" s="15">
        <v>1</v>
      </c>
      <c r="Z242" s="6">
        <f t="shared" ref="Z242" si="24">T242+U242+V242+W242+X242+Y242</f>
        <v>1</v>
      </c>
      <c r="AA242" s="12">
        <v>2020</v>
      </c>
      <c r="AB242" s="99"/>
      <c r="AC242" s="51"/>
      <c r="AD242" s="32"/>
      <c r="AE242" s="1"/>
      <c r="AF242" s="1"/>
    </row>
    <row r="243" spans="1:32" ht="42.75" x14ac:dyDescent="0.25">
      <c r="A243" s="85"/>
      <c r="B243" s="85"/>
      <c r="C243" s="85"/>
      <c r="D243" s="85" t="s">
        <v>17</v>
      </c>
      <c r="E243" s="85" t="s">
        <v>27</v>
      </c>
      <c r="F243" s="85" t="s">
        <v>17</v>
      </c>
      <c r="G243" s="85" t="s">
        <v>26</v>
      </c>
      <c r="H243" s="85" t="s">
        <v>17</v>
      </c>
      <c r="I243" s="85" t="s">
        <v>25</v>
      </c>
      <c r="J243" s="85" t="s">
        <v>18</v>
      </c>
      <c r="K243" s="85" t="s">
        <v>17</v>
      </c>
      <c r="L243" s="85" t="s">
        <v>27</v>
      </c>
      <c r="M243" s="85" t="s">
        <v>17</v>
      </c>
      <c r="N243" s="85" t="s">
        <v>17</v>
      </c>
      <c r="O243" s="85" t="s">
        <v>17</v>
      </c>
      <c r="P243" s="85" t="s">
        <v>17</v>
      </c>
      <c r="Q243" s="85" t="s">
        <v>17</v>
      </c>
      <c r="R243" s="86" t="s">
        <v>34</v>
      </c>
      <c r="S243" s="21" t="s">
        <v>48</v>
      </c>
      <c r="T243" s="13">
        <f>T245</f>
        <v>92414.1</v>
      </c>
      <c r="U243" s="13">
        <f>U245+U280+U284+U288</f>
        <v>25403.1</v>
      </c>
      <c r="V243" s="13">
        <f>V245+V292+V296+V301+V305+V310+V315+V319+V325+V331+V337+V342+V347+V352</f>
        <v>151879.69999999998</v>
      </c>
      <c r="W243" s="13"/>
      <c r="X243" s="13"/>
      <c r="Y243" s="13"/>
      <c r="Z243" s="13">
        <f t="shared" si="23"/>
        <v>269696.90000000002</v>
      </c>
      <c r="AA243" s="21">
        <v>2017</v>
      </c>
      <c r="AB243" s="120"/>
      <c r="AC243" s="121"/>
    </row>
    <row r="244" spans="1:32" ht="44.25" x14ac:dyDescent="0.2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7" t="s">
        <v>206</v>
      </c>
      <c r="S244" s="12" t="s">
        <v>49</v>
      </c>
      <c r="T244" s="8">
        <f>T257+T263+T270+T277</f>
        <v>58.2</v>
      </c>
      <c r="U244" s="8">
        <f>U251+U283+(U287/1000)+(873.3/1000)</f>
        <v>27.765300000000003</v>
      </c>
      <c r="V244" s="8">
        <f>V251+V283+V287+V291+V295+V300+V304+V309+V314+V318+V324+V330+V336+V346+V351+V356</f>
        <v>120.33999999999999</v>
      </c>
      <c r="W244" s="8"/>
      <c r="X244" s="8"/>
      <c r="Y244" s="8"/>
      <c r="Z244" s="5">
        <f t="shared" si="23"/>
        <v>206.30529999999999</v>
      </c>
      <c r="AA244" s="12">
        <v>2017</v>
      </c>
    </row>
    <row r="245" spans="1:32" ht="23.45" customHeight="1" x14ac:dyDescent="0.25">
      <c r="A245" s="40"/>
      <c r="B245" s="40"/>
      <c r="C245" s="40"/>
      <c r="D245" s="40" t="s">
        <v>17</v>
      </c>
      <c r="E245" s="40" t="s">
        <v>27</v>
      </c>
      <c r="F245" s="40" t="s">
        <v>17</v>
      </c>
      <c r="G245" s="40" t="s">
        <v>26</v>
      </c>
      <c r="H245" s="40" t="s">
        <v>17</v>
      </c>
      <c r="I245" s="40" t="s">
        <v>25</v>
      </c>
      <c r="J245" s="40" t="s">
        <v>18</v>
      </c>
      <c r="K245" s="40" t="s">
        <v>17</v>
      </c>
      <c r="L245" s="40" t="s">
        <v>17</v>
      </c>
      <c r="M245" s="40" t="s">
        <v>17</v>
      </c>
      <c r="N245" s="40" t="s">
        <v>17</v>
      </c>
      <c r="O245" s="40" t="s">
        <v>17</v>
      </c>
      <c r="P245" s="40" t="s">
        <v>17</v>
      </c>
      <c r="Q245" s="40" t="s">
        <v>17</v>
      </c>
      <c r="R245" s="116" t="s">
        <v>207</v>
      </c>
      <c r="S245" s="110" t="s">
        <v>48</v>
      </c>
      <c r="T245" s="44">
        <f>T246+T247</f>
        <v>92414.1</v>
      </c>
      <c r="U245" s="44">
        <f>U246+U247</f>
        <v>22928.899999999998</v>
      </c>
      <c r="V245" s="44">
        <f>V246+V247+V248+V249+V250</f>
        <v>141756.40000000002</v>
      </c>
      <c r="W245" s="44"/>
      <c r="X245" s="44"/>
      <c r="Y245" s="44"/>
      <c r="Z245" s="44">
        <f t="shared" si="23"/>
        <v>257099.40000000002</v>
      </c>
      <c r="AA245" s="42">
        <v>2017</v>
      </c>
    </row>
    <row r="246" spans="1:32" ht="23.45" customHeight="1" x14ac:dyDescent="0.25">
      <c r="A246" s="40"/>
      <c r="B246" s="40"/>
      <c r="C246" s="40"/>
      <c r="D246" s="40" t="s">
        <v>17</v>
      </c>
      <c r="E246" s="40" t="s">
        <v>27</v>
      </c>
      <c r="F246" s="40" t="s">
        <v>17</v>
      </c>
      <c r="G246" s="40" t="s">
        <v>26</v>
      </c>
      <c r="H246" s="40" t="s">
        <v>17</v>
      </c>
      <c r="I246" s="40" t="s">
        <v>25</v>
      </c>
      <c r="J246" s="40" t="s">
        <v>18</v>
      </c>
      <c r="K246" s="40" t="s">
        <v>17</v>
      </c>
      <c r="L246" s="40" t="s">
        <v>27</v>
      </c>
      <c r="M246" s="40" t="s">
        <v>17</v>
      </c>
      <c r="N246" s="40" t="s">
        <v>17</v>
      </c>
      <c r="O246" s="40" t="s">
        <v>17</v>
      </c>
      <c r="P246" s="40" t="s">
        <v>17</v>
      </c>
      <c r="Q246" s="40" t="s">
        <v>17</v>
      </c>
      <c r="R246" s="117"/>
      <c r="S246" s="111"/>
      <c r="T246" s="44">
        <f>T253+T259+T265+T272</f>
        <v>51768.5</v>
      </c>
      <c r="U246" s="44">
        <f>U253+U259+U265+U272</f>
        <v>22928.899999999998</v>
      </c>
      <c r="V246" s="44">
        <f>V253+V259+V265+V272</f>
        <v>5030.2999999999993</v>
      </c>
      <c r="W246" s="44"/>
      <c r="X246" s="44"/>
      <c r="Y246" s="44"/>
      <c r="Z246" s="44">
        <f t="shared" si="23"/>
        <v>79727.7</v>
      </c>
      <c r="AA246" s="42">
        <v>2017</v>
      </c>
    </row>
    <row r="247" spans="1:32" ht="24" customHeight="1" x14ac:dyDescent="0.25">
      <c r="A247" s="40"/>
      <c r="B247" s="40"/>
      <c r="C247" s="40"/>
      <c r="D247" s="40" t="s">
        <v>17</v>
      </c>
      <c r="E247" s="40" t="s">
        <v>27</v>
      </c>
      <c r="F247" s="40" t="s">
        <v>17</v>
      </c>
      <c r="G247" s="40" t="s">
        <v>26</v>
      </c>
      <c r="H247" s="40" t="s">
        <v>17</v>
      </c>
      <c r="I247" s="40" t="s">
        <v>25</v>
      </c>
      <c r="J247" s="40" t="s">
        <v>18</v>
      </c>
      <c r="K247" s="40" t="s">
        <v>33</v>
      </c>
      <c r="L247" s="40" t="s">
        <v>29</v>
      </c>
      <c r="M247" s="40" t="s">
        <v>18</v>
      </c>
      <c r="N247" s="40" t="s">
        <v>18</v>
      </c>
      <c r="O247" s="40"/>
      <c r="P247" s="40"/>
      <c r="Q247" s="40"/>
      <c r="R247" s="117"/>
      <c r="S247" s="111"/>
      <c r="T247" s="44">
        <f>T254+T260+T266+T273</f>
        <v>40645.600000000006</v>
      </c>
      <c r="U247" s="44"/>
      <c r="V247" s="44"/>
      <c r="W247" s="44"/>
      <c r="X247" s="44"/>
      <c r="Y247" s="44"/>
      <c r="Z247" s="44">
        <f>Z254+Z260+Z266+Z273</f>
        <v>40645.600000000006</v>
      </c>
      <c r="AA247" s="42">
        <v>2017</v>
      </c>
    </row>
    <row r="248" spans="1:32" ht="22.9" customHeight="1" x14ac:dyDescent="0.25">
      <c r="A248" s="40"/>
      <c r="B248" s="40"/>
      <c r="C248" s="40"/>
      <c r="D248" s="40" t="s">
        <v>17</v>
      </c>
      <c r="E248" s="40" t="s">
        <v>27</v>
      </c>
      <c r="F248" s="40" t="s">
        <v>17</v>
      </c>
      <c r="G248" s="40" t="s">
        <v>26</v>
      </c>
      <c r="H248" s="40" t="s">
        <v>17</v>
      </c>
      <c r="I248" s="40" t="s">
        <v>25</v>
      </c>
      <c r="J248" s="40" t="s">
        <v>18</v>
      </c>
      <c r="K248" s="40" t="s">
        <v>17</v>
      </c>
      <c r="L248" s="40" t="s">
        <v>27</v>
      </c>
      <c r="M248" s="40" t="s">
        <v>73</v>
      </c>
      <c r="N248" s="40" t="s">
        <v>17</v>
      </c>
      <c r="O248" s="40" t="s">
        <v>19</v>
      </c>
      <c r="P248" s="40" t="s">
        <v>18</v>
      </c>
      <c r="Q248" s="40" t="s">
        <v>79</v>
      </c>
      <c r="R248" s="117"/>
      <c r="S248" s="111"/>
      <c r="T248" s="44"/>
      <c r="U248" s="44"/>
      <c r="V248" s="44">
        <f>V267+V274</f>
        <v>14245.4</v>
      </c>
      <c r="W248" s="44"/>
      <c r="X248" s="44"/>
      <c r="Y248" s="44"/>
      <c r="Z248" s="44">
        <f>V248</f>
        <v>14245.4</v>
      </c>
      <c r="AA248" s="42">
        <v>2017</v>
      </c>
    </row>
    <row r="249" spans="1:32" ht="25.9" customHeight="1" x14ac:dyDescent="0.25">
      <c r="A249" s="40"/>
      <c r="B249" s="40"/>
      <c r="C249" s="40"/>
      <c r="D249" s="40" t="s">
        <v>17</v>
      </c>
      <c r="E249" s="40" t="s">
        <v>27</v>
      </c>
      <c r="F249" s="40" t="s">
        <v>17</v>
      </c>
      <c r="G249" s="40" t="s">
        <v>26</v>
      </c>
      <c r="H249" s="40" t="s">
        <v>17</v>
      </c>
      <c r="I249" s="40" t="s">
        <v>25</v>
      </c>
      <c r="J249" s="40" t="s">
        <v>18</v>
      </c>
      <c r="K249" s="40" t="s">
        <v>17</v>
      </c>
      <c r="L249" s="40" t="s">
        <v>27</v>
      </c>
      <c r="M249" s="40" t="s">
        <v>18</v>
      </c>
      <c r="N249" s="40" t="s">
        <v>17</v>
      </c>
      <c r="O249" s="40" t="s">
        <v>19</v>
      </c>
      <c r="P249" s="40" t="s">
        <v>18</v>
      </c>
      <c r="Q249" s="40" t="s">
        <v>84</v>
      </c>
      <c r="R249" s="117"/>
      <c r="S249" s="111"/>
      <c r="T249" s="44"/>
      <c r="U249" s="44"/>
      <c r="V249" s="44">
        <f>V255+V261+V268+V275</f>
        <v>120680.70000000001</v>
      </c>
      <c r="W249" s="44"/>
      <c r="X249" s="44"/>
      <c r="Y249" s="44"/>
      <c r="Z249" s="44">
        <f>V249</f>
        <v>120680.70000000001</v>
      </c>
      <c r="AA249" s="42">
        <v>2017</v>
      </c>
    </row>
    <row r="250" spans="1:32" ht="25.9" customHeight="1" x14ac:dyDescent="0.25">
      <c r="A250" s="40"/>
      <c r="B250" s="40"/>
      <c r="C250" s="40"/>
      <c r="D250" s="40" t="s">
        <v>17</v>
      </c>
      <c r="E250" s="40" t="s">
        <v>27</v>
      </c>
      <c r="F250" s="40" t="s">
        <v>17</v>
      </c>
      <c r="G250" s="40" t="s">
        <v>26</v>
      </c>
      <c r="H250" s="40" t="s">
        <v>17</v>
      </c>
      <c r="I250" s="40" t="s">
        <v>25</v>
      </c>
      <c r="J250" s="40" t="s">
        <v>18</v>
      </c>
      <c r="K250" s="40" t="s">
        <v>17</v>
      </c>
      <c r="L250" s="40" t="s">
        <v>27</v>
      </c>
      <c r="M250" s="40" t="s">
        <v>18</v>
      </c>
      <c r="N250" s="40" t="s">
        <v>17</v>
      </c>
      <c r="O250" s="40" t="s">
        <v>33</v>
      </c>
      <c r="P250" s="40" t="s">
        <v>18</v>
      </c>
      <c r="Q250" s="40" t="s">
        <v>84</v>
      </c>
      <c r="R250" s="118"/>
      <c r="S250" s="112"/>
      <c r="T250" s="44"/>
      <c r="U250" s="44"/>
      <c r="V250" s="44">
        <f>V256+V262+V269+V276</f>
        <v>1800</v>
      </c>
      <c r="W250" s="44"/>
      <c r="X250" s="44"/>
      <c r="Y250" s="44"/>
      <c r="Z250" s="44">
        <f>V250</f>
        <v>1800</v>
      </c>
      <c r="AA250" s="42">
        <v>2017</v>
      </c>
    </row>
    <row r="251" spans="1:32" ht="60" x14ac:dyDescent="0.2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14" t="s">
        <v>209</v>
      </c>
      <c r="S251" s="12" t="s">
        <v>49</v>
      </c>
      <c r="T251" s="8">
        <f>T257+T263+T270+T277</f>
        <v>58.2</v>
      </c>
      <c r="U251" s="8">
        <f>U257+U263+U270+U277</f>
        <v>25.200000000000003</v>
      </c>
      <c r="V251" s="8">
        <f>V257+V263+V270+V277</f>
        <v>112.19999999999999</v>
      </c>
      <c r="W251" s="8"/>
      <c r="X251" s="8"/>
      <c r="Y251" s="8"/>
      <c r="Z251" s="5">
        <f>T251+U251+V251+W251+X251+Y251</f>
        <v>195.6</v>
      </c>
      <c r="AA251" s="12">
        <v>2017</v>
      </c>
    </row>
    <row r="252" spans="1:32" ht="23.45" customHeight="1" x14ac:dyDescent="0.25">
      <c r="A252" s="40" t="s">
        <v>17</v>
      </c>
      <c r="B252" s="40" t="s">
        <v>17</v>
      </c>
      <c r="C252" s="40" t="s">
        <v>28</v>
      </c>
      <c r="D252" s="40" t="s">
        <v>17</v>
      </c>
      <c r="E252" s="40" t="s">
        <v>27</v>
      </c>
      <c r="F252" s="40" t="s">
        <v>17</v>
      </c>
      <c r="G252" s="40" t="s">
        <v>26</v>
      </c>
      <c r="H252" s="40" t="s">
        <v>17</v>
      </c>
      <c r="I252" s="40" t="s">
        <v>25</v>
      </c>
      <c r="J252" s="40" t="s">
        <v>18</v>
      </c>
      <c r="K252" s="40" t="s">
        <v>17</v>
      </c>
      <c r="L252" s="40" t="s">
        <v>17</v>
      </c>
      <c r="M252" s="40" t="s">
        <v>17</v>
      </c>
      <c r="N252" s="40" t="s">
        <v>17</v>
      </c>
      <c r="O252" s="40" t="s">
        <v>17</v>
      </c>
      <c r="P252" s="40" t="s">
        <v>17</v>
      </c>
      <c r="Q252" s="40" t="s">
        <v>17</v>
      </c>
      <c r="R252" s="113" t="s">
        <v>208</v>
      </c>
      <c r="S252" s="110" t="s">
        <v>48</v>
      </c>
      <c r="T252" s="44">
        <f>T253+T254</f>
        <v>25150</v>
      </c>
      <c r="U252" s="44">
        <f>U253+U254</f>
        <v>6049.5999999999995</v>
      </c>
      <c r="V252" s="44">
        <f>V253+V255+V256</f>
        <v>41805.200000000004</v>
      </c>
      <c r="W252" s="44"/>
      <c r="X252" s="44"/>
      <c r="Y252" s="44"/>
      <c r="Z252" s="44">
        <f>T252+U252+V252+W252+X252+Y252</f>
        <v>73004.800000000003</v>
      </c>
      <c r="AA252" s="42">
        <v>2017</v>
      </c>
    </row>
    <row r="253" spans="1:32" ht="19.899999999999999" customHeight="1" x14ac:dyDescent="0.25">
      <c r="A253" s="40" t="s">
        <v>17</v>
      </c>
      <c r="B253" s="40" t="s">
        <v>17</v>
      </c>
      <c r="C253" s="40" t="s">
        <v>28</v>
      </c>
      <c r="D253" s="40" t="s">
        <v>17</v>
      </c>
      <c r="E253" s="40" t="s">
        <v>27</v>
      </c>
      <c r="F253" s="40" t="s">
        <v>17</v>
      </c>
      <c r="G253" s="40" t="s">
        <v>26</v>
      </c>
      <c r="H253" s="40" t="s">
        <v>17</v>
      </c>
      <c r="I253" s="40" t="s">
        <v>25</v>
      </c>
      <c r="J253" s="40" t="s">
        <v>18</v>
      </c>
      <c r="K253" s="40" t="s">
        <v>17</v>
      </c>
      <c r="L253" s="40" t="s">
        <v>27</v>
      </c>
      <c r="M253" s="40" t="s">
        <v>17</v>
      </c>
      <c r="N253" s="40" t="s">
        <v>17</v>
      </c>
      <c r="O253" s="40" t="s">
        <v>17</v>
      </c>
      <c r="P253" s="40" t="s">
        <v>17</v>
      </c>
      <c r="Q253" s="40" t="s">
        <v>17</v>
      </c>
      <c r="R253" s="114"/>
      <c r="S253" s="111"/>
      <c r="T253" s="43">
        <v>13054.7</v>
      </c>
      <c r="U253" s="43">
        <f>8000-1708+246.5-273.3-215.6</f>
        <v>6049.5999999999995</v>
      </c>
      <c r="V253" s="43">
        <v>1581.4</v>
      </c>
      <c r="W253" s="43"/>
      <c r="X253" s="43"/>
      <c r="Y253" s="43"/>
      <c r="Z253" s="44">
        <f>T253+U253+V253+W253+X253+Y253</f>
        <v>20685.7</v>
      </c>
      <c r="AA253" s="42">
        <v>2017</v>
      </c>
      <c r="AB253" s="49"/>
    </row>
    <row r="254" spans="1:32" ht="20.45" customHeight="1" x14ac:dyDescent="0.25">
      <c r="A254" s="40" t="s">
        <v>17</v>
      </c>
      <c r="B254" s="40" t="s">
        <v>17</v>
      </c>
      <c r="C254" s="40" t="s">
        <v>28</v>
      </c>
      <c r="D254" s="40" t="s">
        <v>17</v>
      </c>
      <c r="E254" s="40" t="s">
        <v>27</v>
      </c>
      <c r="F254" s="40" t="s">
        <v>17</v>
      </c>
      <c r="G254" s="40" t="s">
        <v>26</v>
      </c>
      <c r="H254" s="40" t="s">
        <v>17</v>
      </c>
      <c r="I254" s="40" t="s">
        <v>25</v>
      </c>
      <c r="J254" s="40" t="s">
        <v>18</v>
      </c>
      <c r="K254" s="40" t="s">
        <v>33</v>
      </c>
      <c r="L254" s="40" t="s">
        <v>29</v>
      </c>
      <c r="M254" s="40" t="s">
        <v>18</v>
      </c>
      <c r="N254" s="40" t="s">
        <v>18</v>
      </c>
      <c r="O254" s="40"/>
      <c r="P254" s="40"/>
      <c r="Q254" s="40"/>
      <c r="R254" s="114"/>
      <c r="S254" s="111"/>
      <c r="T254" s="43">
        <v>12095.3</v>
      </c>
      <c r="U254" s="43"/>
      <c r="V254" s="43"/>
      <c r="W254" s="43"/>
      <c r="X254" s="43"/>
      <c r="Y254" s="43"/>
      <c r="Z254" s="44">
        <f>T254+U254+V254+W254+X254+Y254</f>
        <v>12095.3</v>
      </c>
      <c r="AA254" s="42">
        <v>2017</v>
      </c>
      <c r="AB254" s="49"/>
    </row>
    <row r="255" spans="1:32" x14ac:dyDescent="0.25">
      <c r="A255" s="40" t="s">
        <v>17</v>
      </c>
      <c r="B255" s="40" t="s">
        <v>17</v>
      </c>
      <c r="C255" s="40" t="s">
        <v>28</v>
      </c>
      <c r="D255" s="40" t="s">
        <v>17</v>
      </c>
      <c r="E255" s="40" t="s">
        <v>27</v>
      </c>
      <c r="F255" s="40" t="s">
        <v>17</v>
      </c>
      <c r="G255" s="40" t="s">
        <v>26</v>
      </c>
      <c r="H255" s="40" t="s">
        <v>17</v>
      </c>
      <c r="I255" s="40" t="s">
        <v>25</v>
      </c>
      <c r="J255" s="40" t="s">
        <v>18</v>
      </c>
      <c r="K255" s="40" t="s">
        <v>17</v>
      </c>
      <c r="L255" s="40" t="s">
        <v>27</v>
      </c>
      <c r="M255" s="40" t="s">
        <v>18</v>
      </c>
      <c r="N255" s="40" t="s">
        <v>17</v>
      </c>
      <c r="O255" s="40" t="s">
        <v>19</v>
      </c>
      <c r="P255" s="40" t="s">
        <v>18</v>
      </c>
      <c r="Q255" s="40" t="s">
        <v>82</v>
      </c>
      <c r="R255" s="114"/>
      <c r="S255" s="111"/>
      <c r="T255" s="43"/>
      <c r="U255" s="43"/>
      <c r="V255" s="43">
        <v>39773.800000000003</v>
      </c>
      <c r="W255" s="43"/>
      <c r="X255" s="43"/>
      <c r="Y255" s="43"/>
      <c r="Z255" s="44">
        <f>V255</f>
        <v>39773.800000000003</v>
      </c>
      <c r="AA255" s="42">
        <v>2017</v>
      </c>
    </row>
    <row r="256" spans="1:32" x14ac:dyDescent="0.25">
      <c r="A256" s="40" t="s">
        <v>17</v>
      </c>
      <c r="B256" s="40" t="s">
        <v>17</v>
      </c>
      <c r="C256" s="40" t="s">
        <v>28</v>
      </c>
      <c r="D256" s="40" t="s">
        <v>17</v>
      </c>
      <c r="E256" s="40" t="s">
        <v>27</v>
      </c>
      <c r="F256" s="40" t="s">
        <v>17</v>
      </c>
      <c r="G256" s="40" t="s">
        <v>26</v>
      </c>
      <c r="H256" s="40" t="s">
        <v>17</v>
      </c>
      <c r="I256" s="40" t="s">
        <v>25</v>
      </c>
      <c r="J256" s="40" t="s">
        <v>18</v>
      </c>
      <c r="K256" s="40" t="s">
        <v>17</v>
      </c>
      <c r="L256" s="40" t="s">
        <v>27</v>
      </c>
      <c r="M256" s="40" t="s">
        <v>18</v>
      </c>
      <c r="N256" s="40" t="s">
        <v>17</v>
      </c>
      <c r="O256" s="40" t="s">
        <v>33</v>
      </c>
      <c r="P256" s="40" t="s">
        <v>18</v>
      </c>
      <c r="Q256" s="40" t="s">
        <v>82</v>
      </c>
      <c r="R256" s="115"/>
      <c r="S256" s="112"/>
      <c r="T256" s="43"/>
      <c r="U256" s="43"/>
      <c r="V256" s="43">
        <v>450</v>
      </c>
      <c r="W256" s="43"/>
      <c r="X256" s="43"/>
      <c r="Y256" s="43"/>
      <c r="Z256" s="44">
        <f>V256</f>
        <v>450</v>
      </c>
      <c r="AA256" s="42">
        <v>2017</v>
      </c>
    </row>
    <row r="257" spans="1:30" ht="60" x14ac:dyDescent="0.2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14" t="s">
        <v>210</v>
      </c>
      <c r="S257" s="12" t="s">
        <v>49</v>
      </c>
      <c r="T257" s="8">
        <v>15.5</v>
      </c>
      <c r="U257" s="8">
        <v>6.5</v>
      </c>
      <c r="V257" s="8">
        <v>39.700000000000003</v>
      </c>
      <c r="W257" s="8"/>
      <c r="X257" s="8"/>
      <c r="Y257" s="8"/>
      <c r="Z257" s="5">
        <f>T257+U257+V257+W257+X257+Y257</f>
        <v>61.7</v>
      </c>
      <c r="AA257" s="12">
        <v>2017</v>
      </c>
    </row>
    <row r="258" spans="1:30" x14ac:dyDescent="0.25">
      <c r="A258" s="40" t="s">
        <v>17</v>
      </c>
      <c r="B258" s="40" t="s">
        <v>17</v>
      </c>
      <c r="C258" s="40" t="s">
        <v>27</v>
      </c>
      <c r="D258" s="40" t="s">
        <v>17</v>
      </c>
      <c r="E258" s="40" t="s">
        <v>27</v>
      </c>
      <c r="F258" s="40" t="s">
        <v>17</v>
      </c>
      <c r="G258" s="40" t="s">
        <v>26</v>
      </c>
      <c r="H258" s="40" t="s">
        <v>17</v>
      </c>
      <c r="I258" s="40" t="s">
        <v>25</v>
      </c>
      <c r="J258" s="40" t="s">
        <v>18</v>
      </c>
      <c r="K258" s="40" t="s">
        <v>17</v>
      </c>
      <c r="L258" s="40" t="s">
        <v>17</v>
      </c>
      <c r="M258" s="40" t="s">
        <v>17</v>
      </c>
      <c r="N258" s="40" t="s">
        <v>17</v>
      </c>
      <c r="O258" s="40" t="s">
        <v>17</v>
      </c>
      <c r="P258" s="40" t="s">
        <v>17</v>
      </c>
      <c r="Q258" s="40" t="s">
        <v>17</v>
      </c>
      <c r="R258" s="113" t="s">
        <v>208</v>
      </c>
      <c r="S258" s="110" t="s">
        <v>48</v>
      </c>
      <c r="T258" s="44">
        <f>T259+T260</f>
        <v>24446.9</v>
      </c>
      <c r="U258" s="44">
        <f>U259+U260</f>
        <v>6266.4000000000005</v>
      </c>
      <c r="V258" s="44">
        <f>V259+V261+V262</f>
        <v>23825</v>
      </c>
      <c r="W258" s="44"/>
      <c r="X258" s="44"/>
      <c r="Y258" s="44"/>
      <c r="Z258" s="44">
        <f>Z259+Z260+Z261+Z262</f>
        <v>54538.3</v>
      </c>
      <c r="AA258" s="42">
        <v>2017</v>
      </c>
    </row>
    <row r="259" spans="1:30" x14ac:dyDescent="0.25">
      <c r="A259" s="40" t="s">
        <v>17</v>
      </c>
      <c r="B259" s="40" t="s">
        <v>17</v>
      </c>
      <c r="C259" s="40" t="s">
        <v>27</v>
      </c>
      <c r="D259" s="40" t="s">
        <v>17</v>
      </c>
      <c r="E259" s="40" t="s">
        <v>27</v>
      </c>
      <c r="F259" s="40" t="s">
        <v>17</v>
      </c>
      <c r="G259" s="40" t="s">
        <v>26</v>
      </c>
      <c r="H259" s="40" t="s">
        <v>17</v>
      </c>
      <c r="I259" s="40" t="s">
        <v>25</v>
      </c>
      <c r="J259" s="40" t="s">
        <v>18</v>
      </c>
      <c r="K259" s="40" t="s">
        <v>17</v>
      </c>
      <c r="L259" s="40" t="s">
        <v>27</v>
      </c>
      <c r="M259" s="40" t="s">
        <v>17</v>
      </c>
      <c r="N259" s="40" t="s">
        <v>17</v>
      </c>
      <c r="O259" s="40" t="s">
        <v>17</v>
      </c>
      <c r="P259" s="40" t="s">
        <v>17</v>
      </c>
      <c r="Q259" s="40" t="s">
        <v>17</v>
      </c>
      <c r="R259" s="114"/>
      <c r="S259" s="111"/>
      <c r="T259" s="43">
        <f>4500+8038.2</f>
        <v>12538.2</v>
      </c>
      <c r="U259" s="43">
        <f>8000-951+100-8.4-874.2</f>
        <v>6266.4000000000005</v>
      </c>
      <c r="V259" s="43">
        <f>1443.3+343-144.5-343</f>
        <v>1298.8</v>
      </c>
      <c r="W259" s="43"/>
      <c r="X259" s="43"/>
      <c r="Y259" s="43"/>
      <c r="Z259" s="44">
        <f>T259+U259+V259+W259+X259+Y259</f>
        <v>20103.400000000001</v>
      </c>
      <c r="AA259" s="42">
        <v>2017</v>
      </c>
    </row>
    <row r="260" spans="1:30" x14ac:dyDescent="0.25">
      <c r="A260" s="40" t="s">
        <v>17</v>
      </c>
      <c r="B260" s="40" t="s">
        <v>17</v>
      </c>
      <c r="C260" s="40" t="s">
        <v>27</v>
      </c>
      <c r="D260" s="40" t="s">
        <v>17</v>
      </c>
      <c r="E260" s="40" t="s">
        <v>27</v>
      </c>
      <c r="F260" s="40" t="s">
        <v>17</v>
      </c>
      <c r="G260" s="40" t="s">
        <v>26</v>
      </c>
      <c r="H260" s="40" t="s">
        <v>17</v>
      </c>
      <c r="I260" s="40" t="s">
        <v>25</v>
      </c>
      <c r="J260" s="40" t="s">
        <v>18</v>
      </c>
      <c r="K260" s="40" t="s">
        <v>33</v>
      </c>
      <c r="L260" s="40" t="s">
        <v>29</v>
      </c>
      <c r="M260" s="40" t="s">
        <v>18</v>
      </c>
      <c r="N260" s="40" t="s">
        <v>18</v>
      </c>
      <c r="O260" s="40"/>
      <c r="P260" s="40"/>
      <c r="Q260" s="40"/>
      <c r="R260" s="114"/>
      <c r="S260" s="111"/>
      <c r="T260" s="43">
        <v>11908.7</v>
      </c>
      <c r="U260" s="43"/>
      <c r="V260" s="43"/>
      <c r="W260" s="43"/>
      <c r="X260" s="43"/>
      <c r="Y260" s="43"/>
      <c r="Z260" s="44">
        <f>T260+U260+V260+W260+X260+Y260</f>
        <v>11908.7</v>
      </c>
      <c r="AA260" s="42">
        <v>2017</v>
      </c>
    </row>
    <row r="261" spans="1:30" x14ac:dyDescent="0.25">
      <c r="A261" s="40" t="s">
        <v>17</v>
      </c>
      <c r="B261" s="40" t="s">
        <v>17</v>
      </c>
      <c r="C261" s="40" t="s">
        <v>27</v>
      </c>
      <c r="D261" s="40" t="s">
        <v>17</v>
      </c>
      <c r="E261" s="40" t="s">
        <v>27</v>
      </c>
      <c r="F261" s="40" t="s">
        <v>17</v>
      </c>
      <c r="G261" s="40" t="s">
        <v>26</v>
      </c>
      <c r="H261" s="40" t="s">
        <v>17</v>
      </c>
      <c r="I261" s="40" t="s">
        <v>25</v>
      </c>
      <c r="J261" s="40" t="s">
        <v>18</v>
      </c>
      <c r="K261" s="40" t="s">
        <v>17</v>
      </c>
      <c r="L261" s="40" t="s">
        <v>27</v>
      </c>
      <c r="M261" s="40" t="s">
        <v>18</v>
      </c>
      <c r="N261" s="40" t="s">
        <v>17</v>
      </c>
      <c r="O261" s="40" t="s">
        <v>19</v>
      </c>
      <c r="P261" s="40" t="s">
        <v>18</v>
      </c>
      <c r="Q261" s="40" t="s">
        <v>82</v>
      </c>
      <c r="R261" s="114"/>
      <c r="S261" s="111"/>
      <c r="T261" s="43"/>
      <c r="U261" s="43"/>
      <c r="V261" s="43">
        <v>22076.2</v>
      </c>
      <c r="W261" s="43"/>
      <c r="X261" s="43"/>
      <c r="Y261" s="43"/>
      <c r="Z261" s="44">
        <f>V261</f>
        <v>22076.2</v>
      </c>
      <c r="AA261" s="42">
        <v>2017</v>
      </c>
    </row>
    <row r="262" spans="1:30" x14ac:dyDescent="0.25">
      <c r="A262" s="40" t="s">
        <v>17</v>
      </c>
      <c r="B262" s="40" t="s">
        <v>17</v>
      </c>
      <c r="C262" s="40" t="s">
        <v>27</v>
      </c>
      <c r="D262" s="40" t="s">
        <v>17</v>
      </c>
      <c r="E262" s="40" t="s">
        <v>27</v>
      </c>
      <c r="F262" s="40" t="s">
        <v>17</v>
      </c>
      <c r="G262" s="40" t="s">
        <v>26</v>
      </c>
      <c r="H262" s="40" t="s">
        <v>17</v>
      </c>
      <c r="I262" s="40" t="s">
        <v>25</v>
      </c>
      <c r="J262" s="40" t="s">
        <v>18</v>
      </c>
      <c r="K262" s="40" t="s">
        <v>17</v>
      </c>
      <c r="L262" s="40" t="s">
        <v>27</v>
      </c>
      <c r="M262" s="40" t="s">
        <v>18</v>
      </c>
      <c r="N262" s="40" t="s">
        <v>17</v>
      </c>
      <c r="O262" s="40" t="s">
        <v>33</v>
      </c>
      <c r="P262" s="40" t="s">
        <v>18</v>
      </c>
      <c r="Q262" s="40" t="s">
        <v>82</v>
      </c>
      <c r="R262" s="115"/>
      <c r="S262" s="112"/>
      <c r="T262" s="43"/>
      <c r="U262" s="43"/>
      <c r="V262" s="43">
        <v>450</v>
      </c>
      <c r="W262" s="43"/>
      <c r="X262" s="43"/>
      <c r="Y262" s="43"/>
      <c r="Z262" s="44">
        <f>V262</f>
        <v>450</v>
      </c>
      <c r="AA262" s="42">
        <v>2017</v>
      </c>
    </row>
    <row r="263" spans="1:30" ht="66.599999999999994" customHeight="1" x14ac:dyDescent="0.2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14" t="s">
        <v>211</v>
      </c>
      <c r="S263" s="12" t="s">
        <v>49</v>
      </c>
      <c r="T263" s="8">
        <f>15.5+2.1</f>
        <v>17.600000000000001</v>
      </c>
      <c r="U263" s="8">
        <v>5.7</v>
      </c>
      <c r="V263" s="8">
        <v>18.100000000000001</v>
      </c>
      <c r="W263" s="8"/>
      <c r="X263" s="8"/>
      <c r="Y263" s="8"/>
      <c r="Z263" s="5">
        <f>T263+U263+V263+W263+X263+Y263</f>
        <v>41.400000000000006</v>
      </c>
      <c r="AA263" s="12">
        <v>2017</v>
      </c>
    </row>
    <row r="264" spans="1:30" x14ac:dyDescent="0.25">
      <c r="A264" s="40" t="s">
        <v>17</v>
      </c>
      <c r="B264" s="40" t="s">
        <v>17</v>
      </c>
      <c r="C264" s="40" t="s">
        <v>24</v>
      </c>
      <c r="D264" s="40" t="s">
        <v>17</v>
      </c>
      <c r="E264" s="40" t="s">
        <v>27</v>
      </c>
      <c r="F264" s="40" t="s">
        <v>17</v>
      </c>
      <c r="G264" s="40" t="s">
        <v>26</v>
      </c>
      <c r="H264" s="40" t="s">
        <v>17</v>
      </c>
      <c r="I264" s="40" t="s">
        <v>25</v>
      </c>
      <c r="J264" s="40" t="s">
        <v>18</v>
      </c>
      <c r="K264" s="40" t="s">
        <v>17</v>
      </c>
      <c r="L264" s="40" t="s">
        <v>17</v>
      </c>
      <c r="M264" s="40" t="s">
        <v>17</v>
      </c>
      <c r="N264" s="40" t="s">
        <v>17</v>
      </c>
      <c r="O264" s="40" t="s">
        <v>17</v>
      </c>
      <c r="P264" s="40" t="s">
        <v>17</v>
      </c>
      <c r="Q264" s="40" t="s">
        <v>17</v>
      </c>
      <c r="R264" s="113" t="s">
        <v>208</v>
      </c>
      <c r="S264" s="110" t="s">
        <v>48</v>
      </c>
      <c r="T264" s="44">
        <f>T265+T266</f>
        <v>19965</v>
      </c>
      <c r="U264" s="44">
        <f>U265+U266</f>
        <v>5412.6</v>
      </c>
      <c r="V264" s="44">
        <f>V265+V267+V268+V269</f>
        <v>52552.800000000003</v>
      </c>
      <c r="W264" s="44"/>
      <c r="X264" s="44"/>
      <c r="Y264" s="44"/>
      <c r="Z264" s="44">
        <f>Z265+Z266+Z267+Z268+Z269</f>
        <v>77930.399999999994</v>
      </c>
      <c r="AA264" s="42">
        <v>2017</v>
      </c>
    </row>
    <row r="265" spans="1:30" x14ac:dyDescent="0.25">
      <c r="A265" s="40" t="s">
        <v>17</v>
      </c>
      <c r="B265" s="40" t="s">
        <v>17</v>
      </c>
      <c r="C265" s="40" t="s">
        <v>24</v>
      </c>
      <c r="D265" s="40" t="s">
        <v>17</v>
      </c>
      <c r="E265" s="40" t="s">
        <v>27</v>
      </c>
      <c r="F265" s="40" t="s">
        <v>17</v>
      </c>
      <c r="G265" s="40" t="s">
        <v>26</v>
      </c>
      <c r="H265" s="40" t="s">
        <v>17</v>
      </c>
      <c r="I265" s="40" t="s">
        <v>25</v>
      </c>
      <c r="J265" s="40" t="s">
        <v>18</v>
      </c>
      <c r="K265" s="40" t="s">
        <v>17</v>
      </c>
      <c r="L265" s="40" t="s">
        <v>27</v>
      </c>
      <c r="M265" s="40" t="s">
        <v>17</v>
      </c>
      <c r="N265" s="40" t="s">
        <v>17</v>
      </c>
      <c r="O265" s="40" t="s">
        <v>17</v>
      </c>
      <c r="P265" s="40" t="s">
        <v>17</v>
      </c>
      <c r="Q265" s="40" t="s">
        <v>17</v>
      </c>
      <c r="R265" s="114"/>
      <c r="S265" s="111"/>
      <c r="T265" s="43">
        <f>6240+5854.1</f>
        <v>12094.1</v>
      </c>
      <c r="U265" s="43">
        <f>8000-1758-29.4-800</f>
        <v>5412.6</v>
      </c>
      <c r="V265" s="43">
        <v>1200</v>
      </c>
      <c r="W265" s="43"/>
      <c r="X265" s="43"/>
      <c r="Y265" s="43"/>
      <c r="Z265" s="44">
        <f>T265+U265+V265+W265+X265+Y265</f>
        <v>18706.7</v>
      </c>
      <c r="AA265" s="42">
        <v>2017</v>
      </c>
    </row>
    <row r="266" spans="1:30" x14ac:dyDescent="0.25">
      <c r="A266" s="40" t="s">
        <v>17</v>
      </c>
      <c r="B266" s="40" t="s">
        <v>17</v>
      </c>
      <c r="C266" s="40" t="s">
        <v>24</v>
      </c>
      <c r="D266" s="40" t="s">
        <v>17</v>
      </c>
      <c r="E266" s="40" t="s">
        <v>27</v>
      </c>
      <c r="F266" s="40" t="s">
        <v>17</v>
      </c>
      <c r="G266" s="40" t="s">
        <v>26</v>
      </c>
      <c r="H266" s="40" t="s">
        <v>17</v>
      </c>
      <c r="I266" s="40" t="s">
        <v>25</v>
      </c>
      <c r="J266" s="40" t="s">
        <v>18</v>
      </c>
      <c r="K266" s="40" t="s">
        <v>33</v>
      </c>
      <c r="L266" s="40" t="s">
        <v>29</v>
      </c>
      <c r="M266" s="40" t="s">
        <v>18</v>
      </c>
      <c r="N266" s="40" t="s">
        <v>18</v>
      </c>
      <c r="O266" s="40"/>
      <c r="P266" s="40"/>
      <c r="Q266" s="40"/>
      <c r="R266" s="114"/>
      <c r="S266" s="111"/>
      <c r="T266" s="43">
        <v>7870.9</v>
      </c>
      <c r="U266" s="43"/>
      <c r="V266" s="43"/>
      <c r="W266" s="43"/>
      <c r="X266" s="43"/>
      <c r="Y266" s="43"/>
      <c r="Z266" s="44">
        <f>T266+U266+V266+W266+X266+Y266</f>
        <v>7870.9</v>
      </c>
      <c r="AA266" s="42">
        <v>2017</v>
      </c>
    </row>
    <row r="267" spans="1:30" x14ac:dyDescent="0.25">
      <c r="A267" s="40" t="s">
        <v>17</v>
      </c>
      <c r="B267" s="40" t="s">
        <v>17</v>
      </c>
      <c r="C267" s="40" t="s">
        <v>24</v>
      </c>
      <c r="D267" s="40" t="s">
        <v>17</v>
      </c>
      <c r="E267" s="40" t="s">
        <v>27</v>
      </c>
      <c r="F267" s="40" t="s">
        <v>17</v>
      </c>
      <c r="G267" s="40" t="s">
        <v>26</v>
      </c>
      <c r="H267" s="40" t="s">
        <v>17</v>
      </c>
      <c r="I267" s="40" t="s">
        <v>25</v>
      </c>
      <c r="J267" s="40" t="s">
        <v>18</v>
      </c>
      <c r="K267" s="40" t="s">
        <v>17</v>
      </c>
      <c r="L267" s="40" t="s">
        <v>27</v>
      </c>
      <c r="M267" s="40" t="s">
        <v>73</v>
      </c>
      <c r="N267" s="40" t="s">
        <v>17</v>
      </c>
      <c r="O267" s="40" t="s">
        <v>19</v>
      </c>
      <c r="P267" s="40" t="s">
        <v>18</v>
      </c>
      <c r="Q267" s="40" t="s">
        <v>79</v>
      </c>
      <c r="R267" s="114"/>
      <c r="S267" s="111"/>
      <c r="T267" s="43"/>
      <c r="U267" s="43"/>
      <c r="V267" s="43">
        <v>14202</v>
      </c>
      <c r="W267" s="43"/>
      <c r="X267" s="43"/>
      <c r="Y267" s="43"/>
      <c r="Z267" s="44">
        <f>V267</f>
        <v>14202</v>
      </c>
      <c r="AA267" s="42">
        <v>2017</v>
      </c>
    </row>
    <row r="268" spans="1:30" x14ac:dyDescent="0.25">
      <c r="A268" s="40" t="s">
        <v>17</v>
      </c>
      <c r="B268" s="40" t="s">
        <v>17</v>
      </c>
      <c r="C268" s="40" t="s">
        <v>24</v>
      </c>
      <c r="D268" s="40" t="s">
        <v>17</v>
      </c>
      <c r="E268" s="40" t="s">
        <v>27</v>
      </c>
      <c r="F268" s="40" t="s">
        <v>17</v>
      </c>
      <c r="G268" s="40" t="s">
        <v>26</v>
      </c>
      <c r="H268" s="40" t="s">
        <v>17</v>
      </c>
      <c r="I268" s="40" t="s">
        <v>25</v>
      </c>
      <c r="J268" s="40" t="s">
        <v>18</v>
      </c>
      <c r="K268" s="40" t="s">
        <v>17</v>
      </c>
      <c r="L268" s="40" t="s">
        <v>27</v>
      </c>
      <c r="M268" s="40" t="s">
        <v>18</v>
      </c>
      <c r="N268" s="40" t="s">
        <v>17</v>
      </c>
      <c r="O268" s="40" t="s">
        <v>19</v>
      </c>
      <c r="P268" s="40" t="s">
        <v>18</v>
      </c>
      <c r="Q268" s="40" t="s">
        <v>82</v>
      </c>
      <c r="R268" s="114"/>
      <c r="S268" s="111"/>
      <c r="T268" s="43"/>
      <c r="U268" s="43"/>
      <c r="V268" s="43">
        <v>36700.800000000003</v>
      </c>
      <c r="W268" s="43"/>
      <c r="X268" s="43"/>
      <c r="Y268" s="43"/>
      <c r="Z268" s="44">
        <f>V268</f>
        <v>36700.800000000003</v>
      </c>
      <c r="AA268" s="42">
        <v>2017</v>
      </c>
    </row>
    <row r="269" spans="1:30" x14ac:dyDescent="0.25">
      <c r="A269" s="40" t="s">
        <v>17</v>
      </c>
      <c r="B269" s="40" t="s">
        <v>17</v>
      </c>
      <c r="C269" s="40" t="s">
        <v>24</v>
      </c>
      <c r="D269" s="40" t="s">
        <v>17</v>
      </c>
      <c r="E269" s="40" t="s">
        <v>27</v>
      </c>
      <c r="F269" s="40" t="s">
        <v>17</v>
      </c>
      <c r="G269" s="40" t="s">
        <v>26</v>
      </c>
      <c r="H269" s="40" t="s">
        <v>17</v>
      </c>
      <c r="I269" s="40" t="s">
        <v>25</v>
      </c>
      <c r="J269" s="40" t="s">
        <v>18</v>
      </c>
      <c r="K269" s="40" t="s">
        <v>17</v>
      </c>
      <c r="L269" s="40" t="s">
        <v>27</v>
      </c>
      <c r="M269" s="40" t="s">
        <v>18</v>
      </c>
      <c r="N269" s="40" t="s">
        <v>17</v>
      </c>
      <c r="O269" s="40" t="s">
        <v>33</v>
      </c>
      <c r="P269" s="40" t="s">
        <v>18</v>
      </c>
      <c r="Q269" s="40" t="s">
        <v>82</v>
      </c>
      <c r="R269" s="115"/>
      <c r="S269" s="112"/>
      <c r="T269" s="43"/>
      <c r="U269" s="43"/>
      <c r="V269" s="43">
        <v>450</v>
      </c>
      <c r="W269" s="43"/>
      <c r="X269" s="43"/>
      <c r="Y269" s="43"/>
      <c r="Z269" s="44">
        <f>V269</f>
        <v>450</v>
      </c>
      <c r="AA269" s="42">
        <v>2017</v>
      </c>
    </row>
    <row r="270" spans="1:30" ht="67.150000000000006" customHeight="1" x14ac:dyDescent="0.2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14" t="s">
        <v>212</v>
      </c>
      <c r="S270" s="12" t="s">
        <v>49</v>
      </c>
      <c r="T270" s="8">
        <f>3.9+3.4</f>
        <v>7.3</v>
      </c>
      <c r="U270" s="8">
        <v>7.4</v>
      </c>
      <c r="V270" s="8">
        <v>33.799999999999997</v>
      </c>
      <c r="W270" s="8"/>
      <c r="X270" s="8"/>
      <c r="Y270" s="8"/>
      <c r="Z270" s="5">
        <f>T270+U270+V270+W270+X270+Y270</f>
        <v>48.5</v>
      </c>
      <c r="AA270" s="12">
        <v>2017</v>
      </c>
    </row>
    <row r="271" spans="1:30" x14ac:dyDescent="0.25">
      <c r="A271" s="40" t="s">
        <v>17</v>
      </c>
      <c r="B271" s="40" t="s">
        <v>17</v>
      </c>
      <c r="C271" s="40" t="s">
        <v>29</v>
      </c>
      <c r="D271" s="40" t="s">
        <v>17</v>
      </c>
      <c r="E271" s="40" t="s">
        <v>27</v>
      </c>
      <c r="F271" s="40" t="s">
        <v>17</v>
      </c>
      <c r="G271" s="40" t="s">
        <v>26</v>
      </c>
      <c r="H271" s="40" t="s">
        <v>17</v>
      </c>
      <c r="I271" s="40" t="s">
        <v>25</v>
      </c>
      <c r="J271" s="40" t="s">
        <v>18</v>
      </c>
      <c r="K271" s="40" t="s">
        <v>17</v>
      </c>
      <c r="L271" s="40" t="s">
        <v>17</v>
      </c>
      <c r="M271" s="40" t="s">
        <v>17</v>
      </c>
      <c r="N271" s="40" t="s">
        <v>17</v>
      </c>
      <c r="O271" s="40" t="s">
        <v>17</v>
      </c>
      <c r="P271" s="40" t="s">
        <v>17</v>
      </c>
      <c r="Q271" s="40" t="s">
        <v>17</v>
      </c>
      <c r="R271" s="113" t="s">
        <v>208</v>
      </c>
      <c r="S271" s="110" t="s">
        <v>48</v>
      </c>
      <c r="T271" s="44">
        <f>T272+T273</f>
        <v>22852.199999999997</v>
      </c>
      <c r="U271" s="44">
        <f>U272+U273</f>
        <v>5200.3</v>
      </c>
      <c r="V271" s="44">
        <f>V272+V273+V274+V275+V276</f>
        <v>23573.4</v>
      </c>
      <c r="W271" s="44"/>
      <c r="X271" s="44"/>
      <c r="Y271" s="44"/>
      <c r="Z271" s="44">
        <f>Z272+Z273+Z274+Z275+Z276</f>
        <v>51625.9</v>
      </c>
      <c r="AA271" s="42">
        <v>2017</v>
      </c>
    </row>
    <row r="272" spans="1:30" s="1" customFormat="1" x14ac:dyDescent="0.25">
      <c r="A272" s="40" t="s">
        <v>17</v>
      </c>
      <c r="B272" s="40" t="s">
        <v>17</v>
      </c>
      <c r="C272" s="40" t="s">
        <v>29</v>
      </c>
      <c r="D272" s="40" t="s">
        <v>17</v>
      </c>
      <c r="E272" s="40" t="s">
        <v>27</v>
      </c>
      <c r="F272" s="40" t="s">
        <v>17</v>
      </c>
      <c r="G272" s="40" t="s">
        <v>26</v>
      </c>
      <c r="H272" s="40" t="s">
        <v>17</v>
      </c>
      <c r="I272" s="40" t="s">
        <v>25</v>
      </c>
      <c r="J272" s="40" t="s">
        <v>18</v>
      </c>
      <c r="K272" s="40" t="s">
        <v>17</v>
      </c>
      <c r="L272" s="40" t="s">
        <v>27</v>
      </c>
      <c r="M272" s="40" t="s">
        <v>17</v>
      </c>
      <c r="N272" s="40" t="s">
        <v>17</v>
      </c>
      <c r="O272" s="40" t="s">
        <v>17</v>
      </c>
      <c r="P272" s="40" t="s">
        <v>17</v>
      </c>
      <c r="Q272" s="40" t="s">
        <v>17</v>
      </c>
      <c r="R272" s="114"/>
      <c r="S272" s="111"/>
      <c r="T272" s="43">
        <f>2580.4+9582.8+1918.3</f>
        <v>14081.499999999998</v>
      </c>
      <c r="U272" s="43">
        <f>8000-1614-28.9-1156.8</f>
        <v>5200.3</v>
      </c>
      <c r="V272" s="43">
        <f>1450.1-500</f>
        <v>950.09999999999991</v>
      </c>
      <c r="W272" s="43"/>
      <c r="X272" s="43"/>
      <c r="Y272" s="43"/>
      <c r="Z272" s="44">
        <f>T272+U272+V272+W272+X272+Y272</f>
        <v>20231.899999999998</v>
      </c>
      <c r="AA272" s="42">
        <v>2017</v>
      </c>
      <c r="AB272" s="49"/>
      <c r="AC272" s="51"/>
      <c r="AD272" s="32"/>
    </row>
    <row r="273" spans="1:32" s="1" customFormat="1" x14ac:dyDescent="0.25">
      <c r="A273" s="40" t="s">
        <v>17</v>
      </c>
      <c r="B273" s="40" t="s">
        <v>17</v>
      </c>
      <c r="C273" s="40" t="s">
        <v>29</v>
      </c>
      <c r="D273" s="40" t="s">
        <v>17</v>
      </c>
      <c r="E273" s="40" t="s">
        <v>27</v>
      </c>
      <c r="F273" s="40" t="s">
        <v>17</v>
      </c>
      <c r="G273" s="40" t="s">
        <v>26</v>
      </c>
      <c r="H273" s="40" t="s">
        <v>17</v>
      </c>
      <c r="I273" s="40" t="s">
        <v>25</v>
      </c>
      <c r="J273" s="40" t="s">
        <v>18</v>
      </c>
      <c r="K273" s="40" t="s">
        <v>33</v>
      </c>
      <c r="L273" s="40" t="s">
        <v>29</v>
      </c>
      <c r="M273" s="40" t="s">
        <v>18</v>
      </c>
      <c r="N273" s="40" t="s">
        <v>18</v>
      </c>
      <c r="O273" s="40"/>
      <c r="P273" s="40"/>
      <c r="Q273" s="40"/>
      <c r="R273" s="114"/>
      <c r="S273" s="111"/>
      <c r="T273" s="43">
        <v>8770.7000000000007</v>
      </c>
      <c r="U273" s="43"/>
      <c r="V273" s="43"/>
      <c r="W273" s="43"/>
      <c r="X273" s="43"/>
      <c r="Y273" s="43"/>
      <c r="Z273" s="44">
        <f>T273+U273+V273+W273+X273+Y273</f>
        <v>8770.7000000000007</v>
      </c>
      <c r="AA273" s="42">
        <v>2017</v>
      </c>
      <c r="AB273" s="49"/>
      <c r="AC273" s="51"/>
      <c r="AD273" s="32"/>
    </row>
    <row r="274" spans="1:32" s="1" customFormat="1" x14ac:dyDescent="0.25">
      <c r="A274" s="40" t="s">
        <v>17</v>
      </c>
      <c r="B274" s="40" t="s">
        <v>17</v>
      </c>
      <c r="C274" s="40" t="s">
        <v>29</v>
      </c>
      <c r="D274" s="40" t="s">
        <v>17</v>
      </c>
      <c r="E274" s="40" t="s">
        <v>27</v>
      </c>
      <c r="F274" s="40" t="s">
        <v>17</v>
      </c>
      <c r="G274" s="40" t="s">
        <v>26</v>
      </c>
      <c r="H274" s="40" t="s">
        <v>17</v>
      </c>
      <c r="I274" s="40" t="s">
        <v>25</v>
      </c>
      <c r="J274" s="40" t="s">
        <v>18</v>
      </c>
      <c r="K274" s="40" t="s">
        <v>17</v>
      </c>
      <c r="L274" s="40" t="s">
        <v>27</v>
      </c>
      <c r="M274" s="40" t="s">
        <v>73</v>
      </c>
      <c r="N274" s="40" t="s">
        <v>17</v>
      </c>
      <c r="O274" s="40" t="s">
        <v>19</v>
      </c>
      <c r="P274" s="40" t="s">
        <v>18</v>
      </c>
      <c r="Q274" s="40" t="s">
        <v>79</v>
      </c>
      <c r="R274" s="114"/>
      <c r="S274" s="111"/>
      <c r="T274" s="43"/>
      <c r="U274" s="43"/>
      <c r="V274" s="43">
        <f>8564-8520.6</f>
        <v>43.399999999999636</v>
      </c>
      <c r="W274" s="43"/>
      <c r="X274" s="43"/>
      <c r="Y274" s="43"/>
      <c r="Z274" s="44">
        <f>V274</f>
        <v>43.399999999999636</v>
      </c>
      <c r="AA274" s="42">
        <v>2017</v>
      </c>
      <c r="AB274" s="99"/>
      <c r="AC274" s="51"/>
      <c r="AD274" s="32"/>
    </row>
    <row r="275" spans="1:32" s="1" customFormat="1" x14ac:dyDescent="0.25">
      <c r="A275" s="40" t="s">
        <v>17</v>
      </c>
      <c r="B275" s="40" t="s">
        <v>17</v>
      </c>
      <c r="C275" s="40" t="s">
        <v>29</v>
      </c>
      <c r="D275" s="40" t="s">
        <v>17</v>
      </c>
      <c r="E275" s="40" t="s">
        <v>27</v>
      </c>
      <c r="F275" s="40" t="s">
        <v>17</v>
      </c>
      <c r="G275" s="40" t="s">
        <v>26</v>
      </c>
      <c r="H275" s="40" t="s">
        <v>17</v>
      </c>
      <c r="I275" s="40" t="s">
        <v>25</v>
      </c>
      <c r="J275" s="40" t="s">
        <v>18</v>
      </c>
      <c r="K275" s="40" t="s">
        <v>17</v>
      </c>
      <c r="L275" s="40" t="s">
        <v>27</v>
      </c>
      <c r="M275" s="40" t="s">
        <v>18</v>
      </c>
      <c r="N275" s="40" t="s">
        <v>17</v>
      </c>
      <c r="O275" s="40" t="s">
        <v>19</v>
      </c>
      <c r="P275" s="40" t="s">
        <v>18</v>
      </c>
      <c r="Q275" s="40" t="s">
        <v>82</v>
      </c>
      <c r="R275" s="114"/>
      <c r="S275" s="111"/>
      <c r="T275" s="43"/>
      <c r="U275" s="43"/>
      <c r="V275" s="43">
        <v>22129.9</v>
      </c>
      <c r="W275" s="43"/>
      <c r="X275" s="43"/>
      <c r="Y275" s="43"/>
      <c r="Z275" s="44">
        <f>V275</f>
        <v>22129.9</v>
      </c>
      <c r="AA275" s="42">
        <v>2017</v>
      </c>
      <c r="AB275" s="99"/>
      <c r="AC275" s="51"/>
      <c r="AD275" s="32"/>
    </row>
    <row r="276" spans="1:32" s="1" customFormat="1" x14ac:dyDescent="0.25">
      <c r="A276" s="40" t="s">
        <v>17</v>
      </c>
      <c r="B276" s="40" t="s">
        <v>17</v>
      </c>
      <c r="C276" s="40" t="s">
        <v>29</v>
      </c>
      <c r="D276" s="40" t="s">
        <v>17</v>
      </c>
      <c r="E276" s="40" t="s">
        <v>27</v>
      </c>
      <c r="F276" s="40" t="s">
        <v>17</v>
      </c>
      <c r="G276" s="40" t="s">
        <v>26</v>
      </c>
      <c r="H276" s="40" t="s">
        <v>17</v>
      </c>
      <c r="I276" s="40" t="s">
        <v>25</v>
      </c>
      <c r="J276" s="40" t="s">
        <v>18</v>
      </c>
      <c r="K276" s="40" t="s">
        <v>17</v>
      </c>
      <c r="L276" s="40" t="s">
        <v>27</v>
      </c>
      <c r="M276" s="40" t="s">
        <v>18</v>
      </c>
      <c r="N276" s="40" t="s">
        <v>17</v>
      </c>
      <c r="O276" s="40" t="s">
        <v>33</v>
      </c>
      <c r="P276" s="40" t="s">
        <v>18</v>
      </c>
      <c r="Q276" s="40" t="s">
        <v>82</v>
      </c>
      <c r="R276" s="115"/>
      <c r="S276" s="112"/>
      <c r="T276" s="43"/>
      <c r="U276" s="43"/>
      <c r="V276" s="43">
        <v>450</v>
      </c>
      <c r="W276" s="43"/>
      <c r="X276" s="43"/>
      <c r="Y276" s="43"/>
      <c r="Z276" s="44">
        <f>V276</f>
        <v>450</v>
      </c>
      <c r="AA276" s="42">
        <v>2017</v>
      </c>
      <c r="AB276" s="99"/>
      <c r="AC276" s="51"/>
      <c r="AD276" s="32"/>
    </row>
    <row r="277" spans="1:32" ht="60" x14ac:dyDescent="0.2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14" t="s">
        <v>213</v>
      </c>
      <c r="S277" s="12" t="s">
        <v>49</v>
      </c>
      <c r="T277" s="8">
        <v>17.8</v>
      </c>
      <c r="U277" s="8">
        <v>5.6</v>
      </c>
      <c r="V277" s="8">
        <v>20.6</v>
      </c>
      <c r="W277" s="8"/>
      <c r="X277" s="8"/>
      <c r="Y277" s="8"/>
      <c r="Z277" s="5">
        <f>T277+U277+V277+W277+X277+Y277</f>
        <v>44</v>
      </c>
      <c r="AA277" s="12">
        <v>2017</v>
      </c>
    </row>
    <row r="278" spans="1:32" ht="44.45" customHeight="1" x14ac:dyDescent="0.25">
      <c r="A278" s="40"/>
      <c r="B278" s="40"/>
      <c r="C278" s="40"/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1" t="s">
        <v>214</v>
      </c>
      <c r="S278" s="42" t="s">
        <v>39</v>
      </c>
      <c r="T278" s="46">
        <v>1</v>
      </c>
      <c r="U278" s="46">
        <v>1</v>
      </c>
      <c r="V278" s="46">
        <v>1</v>
      </c>
      <c r="W278" s="46"/>
      <c r="X278" s="46"/>
      <c r="Y278" s="46"/>
      <c r="Z278" s="46">
        <v>1</v>
      </c>
      <c r="AA278" s="42">
        <v>2017</v>
      </c>
    </row>
    <row r="279" spans="1:32" s="37" customFormat="1" ht="30" x14ac:dyDescent="0.2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14" t="s">
        <v>215</v>
      </c>
      <c r="S279" s="12" t="s">
        <v>44</v>
      </c>
      <c r="T279" s="16">
        <f>15+12+42+10</f>
        <v>79</v>
      </c>
      <c r="U279" s="16">
        <f>11+15+84+21</f>
        <v>131</v>
      </c>
      <c r="V279" s="16">
        <f>55+15+30+70</f>
        <v>170</v>
      </c>
      <c r="W279" s="16"/>
      <c r="X279" s="16"/>
      <c r="Y279" s="16"/>
      <c r="Z279" s="6">
        <f>T279+U279+V279+W279+X279+Y279</f>
        <v>380</v>
      </c>
      <c r="AA279" s="12">
        <v>2017</v>
      </c>
      <c r="AB279" s="102"/>
      <c r="AC279" s="53"/>
      <c r="AD279" s="30"/>
      <c r="AE279" s="31"/>
      <c r="AF279" s="31"/>
    </row>
    <row r="280" spans="1:32" s="37" customFormat="1" x14ac:dyDescent="0.25">
      <c r="A280" s="40" t="s">
        <v>17</v>
      </c>
      <c r="B280" s="40" t="s">
        <v>17</v>
      </c>
      <c r="C280" s="40" t="s">
        <v>24</v>
      </c>
      <c r="D280" s="40" t="s">
        <v>17</v>
      </c>
      <c r="E280" s="40" t="s">
        <v>27</v>
      </c>
      <c r="F280" s="40" t="s">
        <v>17</v>
      </c>
      <c r="G280" s="40" t="s">
        <v>26</v>
      </c>
      <c r="H280" s="40" t="s">
        <v>17</v>
      </c>
      <c r="I280" s="40" t="s">
        <v>25</v>
      </c>
      <c r="J280" s="40" t="s">
        <v>18</v>
      </c>
      <c r="K280" s="40" t="s">
        <v>17</v>
      </c>
      <c r="L280" s="40" t="s">
        <v>17</v>
      </c>
      <c r="M280" s="40" t="s">
        <v>17</v>
      </c>
      <c r="N280" s="40" t="s">
        <v>17</v>
      </c>
      <c r="O280" s="40" t="s">
        <v>17</v>
      </c>
      <c r="P280" s="40" t="s">
        <v>17</v>
      </c>
      <c r="Q280" s="40" t="s">
        <v>17</v>
      </c>
      <c r="R280" s="113" t="s">
        <v>216</v>
      </c>
      <c r="S280" s="110" t="s">
        <v>48</v>
      </c>
      <c r="T280" s="46"/>
      <c r="U280" s="44">
        <f>U281+U282</f>
        <v>981</v>
      </c>
      <c r="V280" s="47"/>
      <c r="W280" s="47"/>
      <c r="X280" s="47"/>
      <c r="Y280" s="47"/>
      <c r="Z280" s="44">
        <f t="shared" ref="Z280:Z291" si="25">U280</f>
        <v>981</v>
      </c>
      <c r="AA280" s="42">
        <v>2016</v>
      </c>
      <c r="AB280" s="102"/>
      <c r="AC280" s="53"/>
      <c r="AD280" s="30"/>
      <c r="AE280" s="31"/>
      <c r="AF280" s="31"/>
    </row>
    <row r="281" spans="1:32" s="37" customFormat="1" x14ac:dyDescent="0.25">
      <c r="A281" s="40" t="s">
        <v>17</v>
      </c>
      <c r="B281" s="40" t="s">
        <v>17</v>
      </c>
      <c r="C281" s="40" t="s">
        <v>24</v>
      </c>
      <c r="D281" s="40" t="s">
        <v>17</v>
      </c>
      <c r="E281" s="40" t="s">
        <v>27</v>
      </c>
      <c r="F281" s="40" t="s">
        <v>17</v>
      </c>
      <c r="G281" s="40" t="s">
        <v>26</v>
      </c>
      <c r="H281" s="40" t="s">
        <v>17</v>
      </c>
      <c r="I281" s="40" t="s">
        <v>25</v>
      </c>
      <c r="J281" s="40" t="s">
        <v>18</v>
      </c>
      <c r="K281" s="40" t="s">
        <v>17</v>
      </c>
      <c r="L281" s="40" t="s">
        <v>27</v>
      </c>
      <c r="M281" s="40" t="s">
        <v>73</v>
      </c>
      <c r="N281" s="40" t="s">
        <v>17</v>
      </c>
      <c r="O281" s="40" t="s">
        <v>27</v>
      </c>
      <c r="P281" s="40" t="s">
        <v>28</v>
      </c>
      <c r="Q281" s="40" t="s">
        <v>74</v>
      </c>
      <c r="R281" s="114"/>
      <c r="S281" s="111"/>
      <c r="T281" s="46"/>
      <c r="U281" s="43">
        <f>321+232+52-24</f>
        <v>581</v>
      </c>
      <c r="V281" s="46"/>
      <c r="W281" s="46"/>
      <c r="X281" s="46"/>
      <c r="Y281" s="46"/>
      <c r="Z281" s="44">
        <f t="shared" si="25"/>
        <v>581</v>
      </c>
      <c r="AA281" s="42">
        <v>2016</v>
      </c>
      <c r="AB281" s="99"/>
      <c r="AC281" s="53"/>
      <c r="AD281" s="30"/>
      <c r="AE281" s="31"/>
      <c r="AF281" s="31"/>
    </row>
    <row r="282" spans="1:32" s="37" customFormat="1" x14ac:dyDescent="0.25">
      <c r="A282" s="40" t="s">
        <v>17</v>
      </c>
      <c r="B282" s="40" t="s">
        <v>17</v>
      </c>
      <c r="C282" s="40" t="s">
        <v>24</v>
      </c>
      <c r="D282" s="40" t="s">
        <v>17</v>
      </c>
      <c r="E282" s="40" t="s">
        <v>27</v>
      </c>
      <c r="F282" s="40" t="s">
        <v>17</v>
      </c>
      <c r="G282" s="40" t="s">
        <v>26</v>
      </c>
      <c r="H282" s="40" t="s">
        <v>17</v>
      </c>
      <c r="I282" s="40" t="s">
        <v>25</v>
      </c>
      <c r="J282" s="40" t="s">
        <v>18</v>
      </c>
      <c r="K282" s="40" t="s">
        <v>17</v>
      </c>
      <c r="L282" s="40" t="s">
        <v>27</v>
      </c>
      <c r="M282" s="40" t="s">
        <v>18</v>
      </c>
      <c r="N282" s="40" t="s">
        <v>17</v>
      </c>
      <c r="O282" s="40" t="s">
        <v>27</v>
      </c>
      <c r="P282" s="40" t="s">
        <v>28</v>
      </c>
      <c r="Q282" s="40" t="s">
        <v>74</v>
      </c>
      <c r="R282" s="115"/>
      <c r="S282" s="112"/>
      <c r="T282" s="46"/>
      <c r="U282" s="43">
        <v>400</v>
      </c>
      <c r="V282" s="46"/>
      <c r="W282" s="46"/>
      <c r="X282" s="46"/>
      <c r="Y282" s="46"/>
      <c r="Z282" s="44">
        <f t="shared" si="25"/>
        <v>400</v>
      </c>
      <c r="AA282" s="42">
        <v>2016</v>
      </c>
      <c r="AB282" s="102"/>
      <c r="AC282" s="53"/>
      <c r="AD282" s="30"/>
      <c r="AE282" s="31"/>
      <c r="AF282" s="31"/>
    </row>
    <row r="283" spans="1:32" s="37" customFormat="1" ht="30" x14ac:dyDescent="0.2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14" t="s">
        <v>217</v>
      </c>
      <c r="S283" s="12" t="s">
        <v>49</v>
      </c>
      <c r="T283" s="16"/>
      <c r="U283" s="8">
        <v>1.6</v>
      </c>
      <c r="V283" s="8"/>
      <c r="W283" s="8"/>
      <c r="X283" s="8"/>
      <c r="Y283" s="8"/>
      <c r="Z283" s="5">
        <f t="shared" si="25"/>
        <v>1.6</v>
      </c>
      <c r="AA283" s="12">
        <v>2016</v>
      </c>
      <c r="AB283" s="102"/>
      <c r="AC283" s="53"/>
      <c r="AD283" s="30"/>
      <c r="AE283" s="31"/>
      <c r="AF283" s="31"/>
    </row>
    <row r="284" spans="1:32" s="37" customFormat="1" x14ac:dyDescent="0.25">
      <c r="A284" s="40" t="s">
        <v>17</v>
      </c>
      <c r="B284" s="40" t="s">
        <v>17</v>
      </c>
      <c r="C284" s="40" t="s">
        <v>24</v>
      </c>
      <c r="D284" s="40" t="s">
        <v>17</v>
      </c>
      <c r="E284" s="40" t="s">
        <v>27</v>
      </c>
      <c r="F284" s="40" t="s">
        <v>17</v>
      </c>
      <c r="G284" s="40" t="s">
        <v>26</v>
      </c>
      <c r="H284" s="40" t="s">
        <v>17</v>
      </c>
      <c r="I284" s="40" t="s">
        <v>25</v>
      </c>
      <c r="J284" s="40" t="s">
        <v>18</v>
      </c>
      <c r="K284" s="40" t="s">
        <v>17</v>
      </c>
      <c r="L284" s="40" t="s">
        <v>17</v>
      </c>
      <c r="M284" s="40" t="s">
        <v>17</v>
      </c>
      <c r="N284" s="40" t="s">
        <v>17</v>
      </c>
      <c r="O284" s="40" t="s">
        <v>17</v>
      </c>
      <c r="P284" s="40" t="s">
        <v>17</v>
      </c>
      <c r="Q284" s="40" t="s">
        <v>17</v>
      </c>
      <c r="R284" s="113" t="s">
        <v>218</v>
      </c>
      <c r="S284" s="110" t="s">
        <v>48</v>
      </c>
      <c r="T284" s="46"/>
      <c r="U284" s="44">
        <f>U285+U286</f>
        <v>207</v>
      </c>
      <c r="V284" s="47"/>
      <c r="W284" s="47"/>
      <c r="X284" s="47"/>
      <c r="Y284" s="47"/>
      <c r="Z284" s="44">
        <f t="shared" si="25"/>
        <v>207</v>
      </c>
      <c r="AA284" s="42">
        <v>2016</v>
      </c>
      <c r="AB284" s="102"/>
      <c r="AC284" s="53"/>
      <c r="AD284" s="30"/>
      <c r="AE284" s="31"/>
      <c r="AF284" s="31"/>
    </row>
    <row r="285" spans="1:32" s="37" customFormat="1" x14ac:dyDescent="0.25">
      <c r="A285" s="40" t="s">
        <v>17</v>
      </c>
      <c r="B285" s="40" t="s">
        <v>17</v>
      </c>
      <c r="C285" s="40" t="s">
        <v>24</v>
      </c>
      <c r="D285" s="40" t="s">
        <v>17</v>
      </c>
      <c r="E285" s="40" t="s">
        <v>27</v>
      </c>
      <c r="F285" s="40" t="s">
        <v>17</v>
      </c>
      <c r="G285" s="40" t="s">
        <v>26</v>
      </c>
      <c r="H285" s="40" t="s">
        <v>17</v>
      </c>
      <c r="I285" s="40" t="s">
        <v>25</v>
      </c>
      <c r="J285" s="40" t="s">
        <v>18</v>
      </c>
      <c r="K285" s="40" t="s">
        <v>17</v>
      </c>
      <c r="L285" s="40" t="s">
        <v>27</v>
      </c>
      <c r="M285" s="40" t="s">
        <v>73</v>
      </c>
      <c r="N285" s="40" t="s">
        <v>17</v>
      </c>
      <c r="O285" s="40" t="s">
        <v>27</v>
      </c>
      <c r="P285" s="40" t="s">
        <v>28</v>
      </c>
      <c r="Q285" s="40" t="s">
        <v>74</v>
      </c>
      <c r="R285" s="114"/>
      <c r="S285" s="111"/>
      <c r="T285" s="46"/>
      <c r="U285" s="43">
        <f>65.6+41.4+17.2</f>
        <v>124.2</v>
      </c>
      <c r="V285" s="46"/>
      <c r="W285" s="46"/>
      <c r="X285" s="46"/>
      <c r="Y285" s="46"/>
      <c r="Z285" s="44">
        <f t="shared" si="25"/>
        <v>124.2</v>
      </c>
      <c r="AA285" s="42">
        <v>2016</v>
      </c>
      <c r="AB285" s="102"/>
      <c r="AC285" s="53"/>
      <c r="AD285" s="30"/>
      <c r="AE285" s="31"/>
      <c r="AF285" s="31"/>
    </row>
    <row r="286" spans="1:32" s="37" customFormat="1" x14ac:dyDescent="0.25">
      <c r="A286" s="40" t="s">
        <v>17</v>
      </c>
      <c r="B286" s="40" t="s">
        <v>17</v>
      </c>
      <c r="C286" s="40" t="s">
        <v>24</v>
      </c>
      <c r="D286" s="40" t="s">
        <v>17</v>
      </c>
      <c r="E286" s="40" t="s">
        <v>27</v>
      </c>
      <c r="F286" s="40" t="s">
        <v>17</v>
      </c>
      <c r="G286" s="40" t="s">
        <v>26</v>
      </c>
      <c r="H286" s="40" t="s">
        <v>17</v>
      </c>
      <c r="I286" s="40" t="s">
        <v>25</v>
      </c>
      <c r="J286" s="40" t="s">
        <v>18</v>
      </c>
      <c r="K286" s="40" t="s">
        <v>17</v>
      </c>
      <c r="L286" s="40" t="s">
        <v>27</v>
      </c>
      <c r="M286" s="40" t="s">
        <v>18</v>
      </c>
      <c r="N286" s="40" t="s">
        <v>17</v>
      </c>
      <c r="O286" s="40" t="s">
        <v>27</v>
      </c>
      <c r="P286" s="40" t="s">
        <v>28</v>
      </c>
      <c r="Q286" s="40" t="s">
        <v>74</v>
      </c>
      <c r="R286" s="115"/>
      <c r="S286" s="112"/>
      <c r="T286" s="46"/>
      <c r="U286" s="43">
        <v>82.8</v>
      </c>
      <c r="V286" s="46"/>
      <c r="W286" s="46"/>
      <c r="X286" s="46"/>
      <c r="Y286" s="46"/>
      <c r="Z286" s="44">
        <f t="shared" si="25"/>
        <v>82.8</v>
      </c>
      <c r="AA286" s="42">
        <v>2016</v>
      </c>
      <c r="AB286" s="102"/>
      <c r="AC286" s="53"/>
      <c r="AD286" s="30"/>
      <c r="AE286" s="31"/>
      <c r="AF286" s="31"/>
    </row>
    <row r="287" spans="1:32" s="37" customFormat="1" ht="30" x14ac:dyDescent="0.2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14" t="s">
        <v>219</v>
      </c>
      <c r="S287" s="12" t="s">
        <v>15</v>
      </c>
      <c r="T287" s="16"/>
      <c r="U287" s="8">
        <v>92</v>
      </c>
      <c r="V287" s="8"/>
      <c r="W287" s="8"/>
      <c r="X287" s="8"/>
      <c r="Y287" s="8"/>
      <c r="Z287" s="5">
        <f t="shared" si="25"/>
        <v>92</v>
      </c>
      <c r="AA287" s="12">
        <v>2016</v>
      </c>
      <c r="AB287" s="102"/>
      <c r="AC287" s="53"/>
      <c r="AD287" s="30"/>
      <c r="AE287" s="31"/>
      <c r="AF287" s="31"/>
    </row>
    <row r="288" spans="1:32" s="37" customFormat="1" x14ac:dyDescent="0.25">
      <c r="A288" s="40" t="s">
        <v>17</v>
      </c>
      <c r="B288" s="40" t="s">
        <v>17</v>
      </c>
      <c r="C288" s="40" t="s">
        <v>29</v>
      </c>
      <c r="D288" s="40" t="s">
        <v>17</v>
      </c>
      <c r="E288" s="40" t="s">
        <v>27</v>
      </c>
      <c r="F288" s="40" t="s">
        <v>17</v>
      </c>
      <c r="G288" s="40" t="s">
        <v>26</v>
      </c>
      <c r="H288" s="40" t="s">
        <v>17</v>
      </c>
      <c r="I288" s="40" t="s">
        <v>25</v>
      </c>
      <c r="J288" s="40" t="s">
        <v>18</v>
      </c>
      <c r="K288" s="40" t="s">
        <v>17</v>
      </c>
      <c r="L288" s="40" t="s">
        <v>17</v>
      </c>
      <c r="M288" s="40" t="s">
        <v>17</v>
      </c>
      <c r="N288" s="40" t="s">
        <v>17</v>
      </c>
      <c r="O288" s="40" t="s">
        <v>17</v>
      </c>
      <c r="P288" s="40" t="s">
        <v>17</v>
      </c>
      <c r="Q288" s="40" t="s">
        <v>17</v>
      </c>
      <c r="R288" s="113" t="s">
        <v>220</v>
      </c>
      <c r="S288" s="110" t="s">
        <v>48</v>
      </c>
      <c r="T288" s="46"/>
      <c r="U288" s="44">
        <f>U289+U290</f>
        <v>1286.2</v>
      </c>
      <c r="V288" s="47"/>
      <c r="W288" s="47"/>
      <c r="X288" s="47"/>
      <c r="Y288" s="47"/>
      <c r="Z288" s="44">
        <f t="shared" si="25"/>
        <v>1286.2</v>
      </c>
      <c r="AA288" s="42">
        <v>2016</v>
      </c>
      <c r="AB288" s="102"/>
      <c r="AC288" s="53"/>
      <c r="AD288" s="30"/>
      <c r="AE288" s="31"/>
      <c r="AF288" s="31"/>
    </row>
    <row r="289" spans="1:32" s="37" customFormat="1" x14ac:dyDescent="0.25">
      <c r="A289" s="40" t="s">
        <v>17</v>
      </c>
      <c r="B289" s="40" t="s">
        <v>17</v>
      </c>
      <c r="C289" s="40" t="s">
        <v>29</v>
      </c>
      <c r="D289" s="40" t="s">
        <v>17</v>
      </c>
      <c r="E289" s="40" t="s">
        <v>27</v>
      </c>
      <c r="F289" s="40" t="s">
        <v>17</v>
      </c>
      <c r="G289" s="40" t="s">
        <v>26</v>
      </c>
      <c r="H289" s="40" t="s">
        <v>17</v>
      </c>
      <c r="I289" s="40" t="s">
        <v>25</v>
      </c>
      <c r="J289" s="40" t="s">
        <v>18</v>
      </c>
      <c r="K289" s="40" t="s">
        <v>17</v>
      </c>
      <c r="L289" s="40" t="s">
        <v>27</v>
      </c>
      <c r="M289" s="40" t="s">
        <v>73</v>
      </c>
      <c r="N289" s="40" t="s">
        <v>17</v>
      </c>
      <c r="O289" s="40" t="s">
        <v>27</v>
      </c>
      <c r="P289" s="40" t="s">
        <v>28</v>
      </c>
      <c r="Q289" s="40" t="s">
        <v>74</v>
      </c>
      <c r="R289" s="114"/>
      <c r="S289" s="111"/>
      <c r="T289" s="46"/>
      <c r="U289" s="43">
        <f>400+476.2+10</f>
        <v>886.2</v>
      </c>
      <c r="V289" s="46"/>
      <c r="W289" s="46"/>
      <c r="X289" s="46"/>
      <c r="Y289" s="46"/>
      <c r="Z289" s="44">
        <f t="shared" si="25"/>
        <v>886.2</v>
      </c>
      <c r="AA289" s="42">
        <v>2016</v>
      </c>
      <c r="AB289" s="102"/>
      <c r="AC289" s="53"/>
      <c r="AD289" s="30"/>
      <c r="AE289" s="31"/>
      <c r="AF289" s="31"/>
    </row>
    <row r="290" spans="1:32" s="37" customFormat="1" x14ac:dyDescent="0.25">
      <c r="A290" s="40" t="s">
        <v>17</v>
      </c>
      <c r="B290" s="40" t="s">
        <v>17</v>
      </c>
      <c r="C290" s="40" t="s">
        <v>29</v>
      </c>
      <c r="D290" s="40" t="s">
        <v>17</v>
      </c>
      <c r="E290" s="40" t="s">
        <v>27</v>
      </c>
      <c r="F290" s="40" t="s">
        <v>17</v>
      </c>
      <c r="G290" s="40" t="s">
        <v>26</v>
      </c>
      <c r="H290" s="40" t="s">
        <v>17</v>
      </c>
      <c r="I290" s="40" t="s">
        <v>25</v>
      </c>
      <c r="J290" s="40" t="s">
        <v>18</v>
      </c>
      <c r="K290" s="40" t="s">
        <v>17</v>
      </c>
      <c r="L290" s="40" t="s">
        <v>27</v>
      </c>
      <c r="M290" s="40" t="s">
        <v>18</v>
      </c>
      <c r="N290" s="40" t="s">
        <v>17</v>
      </c>
      <c r="O290" s="40" t="s">
        <v>27</v>
      </c>
      <c r="P290" s="40" t="s">
        <v>28</v>
      </c>
      <c r="Q290" s="40" t="s">
        <v>74</v>
      </c>
      <c r="R290" s="115"/>
      <c r="S290" s="112"/>
      <c r="T290" s="46" t="s">
        <v>76</v>
      </c>
      <c r="U290" s="43">
        <v>400</v>
      </c>
      <c r="V290" s="46"/>
      <c r="W290" s="46"/>
      <c r="X290" s="46"/>
      <c r="Y290" s="46"/>
      <c r="Z290" s="44">
        <f t="shared" si="25"/>
        <v>400</v>
      </c>
      <c r="AA290" s="42">
        <v>2016</v>
      </c>
      <c r="AB290" s="102"/>
      <c r="AC290" s="53"/>
      <c r="AD290" s="30"/>
      <c r="AE290" s="31"/>
      <c r="AF290" s="31"/>
    </row>
    <row r="291" spans="1:32" s="37" customFormat="1" ht="30" x14ac:dyDescent="0.2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14" t="s">
        <v>221</v>
      </c>
      <c r="S291" s="12" t="s">
        <v>75</v>
      </c>
      <c r="T291" s="16"/>
      <c r="U291" s="8">
        <v>873.3</v>
      </c>
      <c r="V291" s="8"/>
      <c r="W291" s="8"/>
      <c r="X291" s="8"/>
      <c r="Y291" s="8"/>
      <c r="Z291" s="5">
        <f t="shared" si="25"/>
        <v>873.3</v>
      </c>
      <c r="AA291" s="12">
        <v>2016</v>
      </c>
      <c r="AB291" s="102"/>
      <c r="AC291" s="53"/>
      <c r="AD291" s="30"/>
      <c r="AE291" s="31"/>
      <c r="AF291" s="31"/>
    </row>
    <row r="292" spans="1:32" s="37" customFormat="1" x14ac:dyDescent="0.25">
      <c r="A292" s="40" t="s">
        <v>17</v>
      </c>
      <c r="B292" s="40" t="s">
        <v>17</v>
      </c>
      <c r="C292" s="40" t="s">
        <v>27</v>
      </c>
      <c r="D292" s="42">
        <v>0</v>
      </c>
      <c r="E292" s="42">
        <v>4</v>
      </c>
      <c r="F292" s="42">
        <v>0</v>
      </c>
      <c r="G292" s="42">
        <v>9</v>
      </c>
      <c r="H292" s="40" t="s">
        <v>17</v>
      </c>
      <c r="I292" s="40" t="s">
        <v>25</v>
      </c>
      <c r="J292" s="40" t="s">
        <v>18</v>
      </c>
      <c r="K292" s="40" t="s">
        <v>17</v>
      </c>
      <c r="L292" s="40" t="s">
        <v>17</v>
      </c>
      <c r="M292" s="40" t="s">
        <v>17</v>
      </c>
      <c r="N292" s="40" t="s">
        <v>17</v>
      </c>
      <c r="O292" s="40" t="s">
        <v>17</v>
      </c>
      <c r="P292" s="40" t="s">
        <v>17</v>
      </c>
      <c r="Q292" s="40" t="s">
        <v>17</v>
      </c>
      <c r="R292" s="113" t="s">
        <v>222</v>
      </c>
      <c r="S292" s="110" t="s">
        <v>48</v>
      </c>
      <c r="T292" s="43"/>
      <c r="U292" s="43"/>
      <c r="V292" s="44">
        <f>V293+V294</f>
        <v>540.29999999999995</v>
      </c>
      <c r="W292" s="43"/>
      <c r="X292" s="43"/>
      <c r="Y292" s="43"/>
      <c r="Z292" s="44">
        <f t="shared" ref="Z292:Z323" si="26">V292</f>
        <v>540.29999999999995</v>
      </c>
      <c r="AA292" s="42">
        <v>2017</v>
      </c>
      <c r="AB292" s="99"/>
      <c r="AC292" s="53"/>
      <c r="AD292" s="30"/>
      <c r="AE292" s="31"/>
      <c r="AF292" s="31"/>
    </row>
    <row r="293" spans="1:32" s="37" customFormat="1" x14ac:dyDescent="0.25">
      <c r="A293" s="40" t="s">
        <v>17</v>
      </c>
      <c r="B293" s="40" t="s">
        <v>17</v>
      </c>
      <c r="C293" s="40" t="s">
        <v>27</v>
      </c>
      <c r="D293" s="42">
        <v>0</v>
      </c>
      <c r="E293" s="42">
        <v>4</v>
      </c>
      <c r="F293" s="42">
        <v>0</v>
      </c>
      <c r="G293" s="42">
        <v>9</v>
      </c>
      <c r="H293" s="40" t="s">
        <v>17</v>
      </c>
      <c r="I293" s="40" t="s">
        <v>25</v>
      </c>
      <c r="J293" s="40" t="s">
        <v>18</v>
      </c>
      <c r="K293" s="40" t="s">
        <v>17</v>
      </c>
      <c r="L293" s="40" t="s">
        <v>27</v>
      </c>
      <c r="M293" s="40" t="s">
        <v>73</v>
      </c>
      <c r="N293" s="40" t="s">
        <v>17</v>
      </c>
      <c r="O293" s="40" t="s">
        <v>27</v>
      </c>
      <c r="P293" s="40" t="s">
        <v>28</v>
      </c>
      <c r="Q293" s="40" t="s">
        <v>83</v>
      </c>
      <c r="R293" s="114"/>
      <c r="S293" s="111"/>
      <c r="T293" s="43"/>
      <c r="U293" s="43"/>
      <c r="V293" s="43">
        <v>147.4</v>
      </c>
      <c r="W293" s="43"/>
      <c r="X293" s="43"/>
      <c r="Y293" s="43"/>
      <c r="Z293" s="44">
        <f t="shared" si="26"/>
        <v>147.4</v>
      </c>
      <c r="AA293" s="42">
        <v>2017</v>
      </c>
      <c r="AB293" s="99"/>
      <c r="AC293" s="53"/>
      <c r="AD293" s="30"/>
      <c r="AE293" s="31"/>
      <c r="AF293" s="31"/>
    </row>
    <row r="294" spans="1:32" s="37" customFormat="1" x14ac:dyDescent="0.25">
      <c r="A294" s="40" t="s">
        <v>17</v>
      </c>
      <c r="B294" s="40" t="s">
        <v>17</v>
      </c>
      <c r="C294" s="40" t="s">
        <v>27</v>
      </c>
      <c r="D294" s="42">
        <v>0</v>
      </c>
      <c r="E294" s="42">
        <v>4</v>
      </c>
      <c r="F294" s="42">
        <v>0</v>
      </c>
      <c r="G294" s="42">
        <v>9</v>
      </c>
      <c r="H294" s="40" t="s">
        <v>17</v>
      </c>
      <c r="I294" s="40" t="s">
        <v>25</v>
      </c>
      <c r="J294" s="40" t="s">
        <v>18</v>
      </c>
      <c r="K294" s="40" t="s">
        <v>17</v>
      </c>
      <c r="L294" s="40" t="s">
        <v>27</v>
      </c>
      <c r="M294" s="40" t="s">
        <v>73</v>
      </c>
      <c r="N294" s="40" t="s">
        <v>17</v>
      </c>
      <c r="O294" s="40" t="s">
        <v>27</v>
      </c>
      <c r="P294" s="40" t="s">
        <v>28</v>
      </c>
      <c r="Q294" s="40" t="s">
        <v>84</v>
      </c>
      <c r="R294" s="115"/>
      <c r="S294" s="112"/>
      <c r="T294" s="43"/>
      <c r="U294" s="43"/>
      <c r="V294" s="43">
        <v>392.9</v>
      </c>
      <c r="W294" s="43"/>
      <c r="X294" s="43"/>
      <c r="Y294" s="43"/>
      <c r="Z294" s="44">
        <f t="shared" si="26"/>
        <v>392.9</v>
      </c>
      <c r="AA294" s="42">
        <v>2017</v>
      </c>
      <c r="AB294" s="99"/>
      <c r="AC294" s="53"/>
      <c r="AD294" s="30"/>
      <c r="AE294" s="31"/>
      <c r="AF294" s="31"/>
    </row>
    <row r="295" spans="1:32" s="37" customFormat="1" ht="60" x14ac:dyDescent="0.2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14" t="s">
        <v>223</v>
      </c>
      <c r="S295" s="12" t="s">
        <v>49</v>
      </c>
      <c r="T295" s="8"/>
      <c r="U295" s="8"/>
      <c r="V295" s="8">
        <v>0.7</v>
      </c>
      <c r="W295" s="8"/>
      <c r="X295" s="8"/>
      <c r="Y295" s="8"/>
      <c r="Z295" s="5">
        <f t="shared" si="26"/>
        <v>0.7</v>
      </c>
      <c r="AA295" s="12">
        <v>2017</v>
      </c>
      <c r="AB295" s="99"/>
      <c r="AC295" s="53"/>
      <c r="AD295" s="30"/>
      <c r="AE295" s="31"/>
      <c r="AF295" s="31"/>
    </row>
    <row r="296" spans="1:32" s="37" customFormat="1" x14ac:dyDescent="0.25">
      <c r="A296" s="40" t="s">
        <v>17</v>
      </c>
      <c r="B296" s="40" t="s">
        <v>17</v>
      </c>
      <c r="C296" s="40" t="s">
        <v>27</v>
      </c>
      <c r="D296" s="42">
        <v>0</v>
      </c>
      <c r="E296" s="42">
        <v>4</v>
      </c>
      <c r="F296" s="42">
        <v>0</v>
      </c>
      <c r="G296" s="42">
        <v>9</v>
      </c>
      <c r="H296" s="40" t="s">
        <v>17</v>
      </c>
      <c r="I296" s="40" t="s">
        <v>25</v>
      </c>
      <c r="J296" s="40" t="s">
        <v>18</v>
      </c>
      <c r="K296" s="40" t="s">
        <v>17</v>
      </c>
      <c r="L296" s="40" t="s">
        <v>17</v>
      </c>
      <c r="M296" s="40" t="s">
        <v>17</v>
      </c>
      <c r="N296" s="40" t="s">
        <v>17</v>
      </c>
      <c r="O296" s="40" t="s">
        <v>17</v>
      </c>
      <c r="P296" s="40" t="s">
        <v>17</v>
      </c>
      <c r="Q296" s="40" t="s">
        <v>17</v>
      </c>
      <c r="R296" s="113" t="s">
        <v>224</v>
      </c>
      <c r="S296" s="110" t="s">
        <v>48</v>
      </c>
      <c r="T296" s="43"/>
      <c r="U296" s="43"/>
      <c r="V296" s="44">
        <f>V297+V298+V299</f>
        <v>918.59999999999991</v>
      </c>
      <c r="W296" s="43"/>
      <c r="X296" s="43"/>
      <c r="Y296" s="43"/>
      <c r="Z296" s="44">
        <f t="shared" si="26"/>
        <v>918.59999999999991</v>
      </c>
      <c r="AA296" s="42">
        <v>2017</v>
      </c>
      <c r="AB296" s="99"/>
      <c r="AC296" s="53"/>
      <c r="AD296" s="30"/>
      <c r="AE296" s="31"/>
      <c r="AF296" s="31"/>
    </row>
    <row r="297" spans="1:32" s="37" customFormat="1" x14ac:dyDescent="0.25">
      <c r="A297" s="40" t="s">
        <v>17</v>
      </c>
      <c r="B297" s="40" t="s">
        <v>17</v>
      </c>
      <c r="C297" s="40" t="s">
        <v>27</v>
      </c>
      <c r="D297" s="42">
        <v>0</v>
      </c>
      <c r="E297" s="42">
        <v>4</v>
      </c>
      <c r="F297" s="42">
        <v>0</v>
      </c>
      <c r="G297" s="42">
        <v>9</v>
      </c>
      <c r="H297" s="40" t="s">
        <v>17</v>
      </c>
      <c r="I297" s="40" t="s">
        <v>25</v>
      </c>
      <c r="J297" s="40" t="s">
        <v>18</v>
      </c>
      <c r="K297" s="40" t="s">
        <v>17</v>
      </c>
      <c r="L297" s="40" t="s">
        <v>27</v>
      </c>
      <c r="M297" s="40" t="s">
        <v>73</v>
      </c>
      <c r="N297" s="40" t="s">
        <v>17</v>
      </c>
      <c r="O297" s="40" t="s">
        <v>27</v>
      </c>
      <c r="P297" s="40" t="s">
        <v>28</v>
      </c>
      <c r="Q297" s="40" t="s">
        <v>79</v>
      </c>
      <c r="R297" s="114"/>
      <c r="S297" s="111"/>
      <c r="T297" s="43"/>
      <c r="U297" s="43"/>
      <c r="V297" s="43">
        <v>440.9</v>
      </c>
      <c r="W297" s="43"/>
      <c r="X297" s="43"/>
      <c r="Y297" s="43"/>
      <c r="Z297" s="44">
        <f t="shared" si="26"/>
        <v>440.9</v>
      </c>
      <c r="AA297" s="42">
        <v>2017</v>
      </c>
      <c r="AB297" s="99"/>
      <c r="AC297" s="53"/>
      <c r="AD297" s="30"/>
      <c r="AE297" s="31"/>
      <c r="AF297" s="31"/>
    </row>
    <row r="298" spans="1:32" s="37" customFormat="1" x14ac:dyDescent="0.25">
      <c r="A298" s="40" t="s">
        <v>17</v>
      </c>
      <c r="B298" s="40" t="s">
        <v>17</v>
      </c>
      <c r="C298" s="40" t="s">
        <v>27</v>
      </c>
      <c r="D298" s="42">
        <v>0</v>
      </c>
      <c r="E298" s="42">
        <v>4</v>
      </c>
      <c r="F298" s="42">
        <v>0</v>
      </c>
      <c r="G298" s="42">
        <v>9</v>
      </c>
      <c r="H298" s="40" t="s">
        <v>17</v>
      </c>
      <c r="I298" s="40" t="s">
        <v>25</v>
      </c>
      <c r="J298" s="40" t="s">
        <v>18</v>
      </c>
      <c r="K298" s="40" t="s">
        <v>17</v>
      </c>
      <c r="L298" s="40" t="s">
        <v>27</v>
      </c>
      <c r="M298" s="40" t="s">
        <v>73</v>
      </c>
      <c r="N298" s="40" t="s">
        <v>17</v>
      </c>
      <c r="O298" s="40" t="s">
        <v>27</v>
      </c>
      <c r="P298" s="40" t="s">
        <v>28</v>
      </c>
      <c r="Q298" s="40" t="s">
        <v>83</v>
      </c>
      <c r="R298" s="114"/>
      <c r="S298" s="111"/>
      <c r="T298" s="43"/>
      <c r="U298" s="43"/>
      <c r="V298" s="43">
        <v>110.3</v>
      </c>
      <c r="W298" s="43"/>
      <c r="X298" s="43"/>
      <c r="Y298" s="43"/>
      <c r="Z298" s="44">
        <f t="shared" si="26"/>
        <v>110.3</v>
      </c>
      <c r="AA298" s="42">
        <v>2017</v>
      </c>
      <c r="AB298" s="99"/>
      <c r="AC298" s="53"/>
      <c r="AD298" s="30"/>
      <c r="AE298" s="31"/>
      <c r="AF298" s="31"/>
    </row>
    <row r="299" spans="1:32" s="37" customFormat="1" x14ac:dyDescent="0.25">
      <c r="A299" s="40" t="s">
        <v>17</v>
      </c>
      <c r="B299" s="40" t="s">
        <v>17</v>
      </c>
      <c r="C299" s="40" t="s">
        <v>27</v>
      </c>
      <c r="D299" s="42">
        <v>0</v>
      </c>
      <c r="E299" s="42">
        <v>4</v>
      </c>
      <c r="F299" s="42">
        <v>0</v>
      </c>
      <c r="G299" s="42">
        <v>9</v>
      </c>
      <c r="H299" s="40" t="s">
        <v>17</v>
      </c>
      <c r="I299" s="40" t="s">
        <v>25</v>
      </c>
      <c r="J299" s="40" t="s">
        <v>18</v>
      </c>
      <c r="K299" s="40" t="s">
        <v>17</v>
      </c>
      <c r="L299" s="40" t="s">
        <v>27</v>
      </c>
      <c r="M299" s="40" t="s">
        <v>73</v>
      </c>
      <c r="N299" s="40" t="s">
        <v>17</v>
      </c>
      <c r="O299" s="40" t="s">
        <v>27</v>
      </c>
      <c r="P299" s="40" t="s">
        <v>28</v>
      </c>
      <c r="Q299" s="40" t="s">
        <v>84</v>
      </c>
      <c r="R299" s="115"/>
      <c r="S299" s="112"/>
      <c r="T299" s="43"/>
      <c r="U299" s="43"/>
      <c r="V299" s="43">
        <v>367.4</v>
      </c>
      <c r="W299" s="43"/>
      <c r="X299" s="43"/>
      <c r="Y299" s="43"/>
      <c r="Z299" s="44">
        <f t="shared" si="26"/>
        <v>367.4</v>
      </c>
      <c r="AA299" s="42">
        <v>2017</v>
      </c>
      <c r="AB299" s="99"/>
      <c r="AC299" s="53"/>
      <c r="AD299" s="30"/>
      <c r="AE299" s="31"/>
      <c r="AF299" s="31"/>
    </row>
    <row r="300" spans="1:32" s="37" customFormat="1" ht="30" x14ac:dyDescent="0.2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14" t="s">
        <v>221</v>
      </c>
      <c r="S300" s="12" t="s">
        <v>49</v>
      </c>
      <c r="T300" s="8"/>
      <c r="U300" s="8"/>
      <c r="V300" s="8">
        <v>0.4</v>
      </c>
      <c r="W300" s="8"/>
      <c r="X300" s="8"/>
      <c r="Y300" s="8"/>
      <c r="Z300" s="5">
        <f t="shared" si="26"/>
        <v>0.4</v>
      </c>
      <c r="AA300" s="12">
        <v>2017</v>
      </c>
      <c r="AB300" s="99"/>
      <c r="AC300" s="53"/>
      <c r="AD300" s="30"/>
      <c r="AE300" s="31"/>
      <c r="AF300" s="31"/>
    </row>
    <row r="301" spans="1:32" s="37" customFormat="1" ht="20.25" customHeight="1" x14ac:dyDescent="0.25">
      <c r="A301" s="40" t="s">
        <v>17</v>
      </c>
      <c r="B301" s="40" t="s">
        <v>17</v>
      </c>
      <c r="C301" s="40" t="s">
        <v>27</v>
      </c>
      <c r="D301" s="42">
        <v>0</v>
      </c>
      <c r="E301" s="42">
        <v>4</v>
      </c>
      <c r="F301" s="42">
        <v>0</v>
      </c>
      <c r="G301" s="42">
        <v>9</v>
      </c>
      <c r="H301" s="40" t="s">
        <v>17</v>
      </c>
      <c r="I301" s="40" t="s">
        <v>25</v>
      </c>
      <c r="J301" s="40" t="s">
        <v>18</v>
      </c>
      <c r="K301" s="40" t="s">
        <v>17</v>
      </c>
      <c r="L301" s="40" t="s">
        <v>17</v>
      </c>
      <c r="M301" s="40" t="s">
        <v>17</v>
      </c>
      <c r="N301" s="40" t="s">
        <v>17</v>
      </c>
      <c r="O301" s="40" t="s">
        <v>17</v>
      </c>
      <c r="P301" s="40" t="s">
        <v>17</v>
      </c>
      <c r="Q301" s="40" t="s">
        <v>17</v>
      </c>
      <c r="R301" s="113" t="s">
        <v>225</v>
      </c>
      <c r="S301" s="110" t="s">
        <v>48</v>
      </c>
      <c r="T301" s="43"/>
      <c r="U301" s="43"/>
      <c r="V301" s="44">
        <f>V302+V303</f>
        <v>464.8</v>
      </c>
      <c r="W301" s="43"/>
      <c r="X301" s="43"/>
      <c r="Y301" s="43"/>
      <c r="Z301" s="44">
        <f t="shared" si="26"/>
        <v>464.8</v>
      </c>
      <c r="AA301" s="42">
        <v>2017</v>
      </c>
      <c r="AB301" s="99"/>
      <c r="AC301" s="53"/>
      <c r="AD301" s="30"/>
      <c r="AE301" s="31"/>
      <c r="AF301" s="31"/>
    </row>
    <row r="302" spans="1:32" s="37" customFormat="1" ht="27.6" customHeight="1" x14ac:dyDescent="0.25">
      <c r="A302" s="40" t="s">
        <v>17</v>
      </c>
      <c r="B302" s="40" t="s">
        <v>17</v>
      </c>
      <c r="C302" s="40" t="s">
        <v>27</v>
      </c>
      <c r="D302" s="42">
        <v>0</v>
      </c>
      <c r="E302" s="42">
        <v>4</v>
      </c>
      <c r="F302" s="42">
        <v>0</v>
      </c>
      <c r="G302" s="42">
        <v>9</v>
      </c>
      <c r="H302" s="40" t="s">
        <v>17</v>
      </c>
      <c r="I302" s="40" t="s">
        <v>25</v>
      </c>
      <c r="J302" s="40" t="s">
        <v>18</v>
      </c>
      <c r="K302" s="40" t="s">
        <v>17</v>
      </c>
      <c r="L302" s="40" t="s">
        <v>27</v>
      </c>
      <c r="M302" s="40" t="s">
        <v>73</v>
      </c>
      <c r="N302" s="40" t="s">
        <v>17</v>
      </c>
      <c r="O302" s="40" t="s">
        <v>27</v>
      </c>
      <c r="P302" s="40" t="s">
        <v>28</v>
      </c>
      <c r="Q302" s="40" t="s">
        <v>83</v>
      </c>
      <c r="R302" s="114"/>
      <c r="S302" s="111"/>
      <c r="T302" s="43"/>
      <c r="U302" s="43"/>
      <c r="V302" s="43">
        <v>107.3</v>
      </c>
      <c r="W302" s="43"/>
      <c r="X302" s="43"/>
      <c r="Y302" s="43"/>
      <c r="Z302" s="44">
        <f t="shared" si="26"/>
        <v>107.3</v>
      </c>
      <c r="AA302" s="42">
        <v>2017</v>
      </c>
      <c r="AB302" s="99"/>
      <c r="AC302" s="53"/>
      <c r="AD302" s="30"/>
      <c r="AE302" s="31"/>
      <c r="AF302" s="31"/>
    </row>
    <row r="303" spans="1:32" s="37" customFormat="1" ht="27.6" customHeight="1" x14ac:dyDescent="0.25">
      <c r="A303" s="40" t="s">
        <v>17</v>
      </c>
      <c r="B303" s="40" t="s">
        <v>17</v>
      </c>
      <c r="C303" s="40" t="s">
        <v>27</v>
      </c>
      <c r="D303" s="42">
        <v>0</v>
      </c>
      <c r="E303" s="42">
        <v>4</v>
      </c>
      <c r="F303" s="42">
        <v>0</v>
      </c>
      <c r="G303" s="42">
        <v>9</v>
      </c>
      <c r="H303" s="40" t="s">
        <v>17</v>
      </c>
      <c r="I303" s="40" t="s">
        <v>25</v>
      </c>
      <c r="J303" s="40" t="s">
        <v>18</v>
      </c>
      <c r="K303" s="40" t="s">
        <v>17</v>
      </c>
      <c r="L303" s="40" t="s">
        <v>27</v>
      </c>
      <c r="M303" s="40" t="s">
        <v>73</v>
      </c>
      <c r="N303" s="40" t="s">
        <v>17</v>
      </c>
      <c r="O303" s="40" t="s">
        <v>27</v>
      </c>
      <c r="P303" s="40" t="s">
        <v>28</v>
      </c>
      <c r="Q303" s="40" t="s">
        <v>84</v>
      </c>
      <c r="R303" s="115"/>
      <c r="S303" s="112"/>
      <c r="T303" s="43"/>
      <c r="U303" s="43"/>
      <c r="V303" s="43">
        <v>357.5</v>
      </c>
      <c r="W303" s="43"/>
      <c r="X303" s="43"/>
      <c r="Y303" s="43"/>
      <c r="Z303" s="44">
        <f t="shared" si="26"/>
        <v>357.5</v>
      </c>
      <c r="AA303" s="42">
        <v>2017</v>
      </c>
      <c r="AB303" s="99"/>
      <c r="AC303" s="53"/>
      <c r="AD303" s="30"/>
      <c r="AE303" s="31"/>
      <c r="AF303" s="31"/>
    </row>
    <row r="304" spans="1:32" s="37" customFormat="1" ht="56.25" customHeight="1" x14ac:dyDescent="0.2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14" t="s">
        <v>223</v>
      </c>
      <c r="S304" s="12" t="s">
        <v>49</v>
      </c>
      <c r="T304" s="8"/>
      <c r="U304" s="8"/>
      <c r="V304" s="8">
        <v>1</v>
      </c>
      <c r="W304" s="8"/>
      <c r="X304" s="8"/>
      <c r="Y304" s="8"/>
      <c r="Z304" s="5">
        <f t="shared" si="26"/>
        <v>1</v>
      </c>
      <c r="AA304" s="12">
        <v>2017</v>
      </c>
      <c r="AB304" s="99"/>
      <c r="AC304" s="53"/>
      <c r="AD304" s="30"/>
      <c r="AE304" s="31"/>
      <c r="AF304" s="31"/>
    </row>
    <row r="305" spans="1:32" s="37" customFormat="1" x14ac:dyDescent="0.25">
      <c r="A305" s="40" t="s">
        <v>17</v>
      </c>
      <c r="B305" s="40" t="s">
        <v>17</v>
      </c>
      <c r="C305" s="40" t="s">
        <v>27</v>
      </c>
      <c r="D305" s="42">
        <v>0</v>
      </c>
      <c r="E305" s="42">
        <v>4</v>
      </c>
      <c r="F305" s="42">
        <v>0</v>
      </c>
      <c r="G305" s="42">
        <v>9</v>
      </c>
      <c r="H305" s="40" t="s">
        <v>17</v>
      </c>
      <c r="I305" s="40" t="s">
        <v>25</v>
      </c>
      <c r="J305" s="40" t="s">
        <v>18</v>
      </c>
      <c r="K305" s="40" t="s">
        <v>17</v>
      </c>
      <c r="L305" s="40" t="s">
        <v>17</v>
      </c>
      <c r="M305" s="40" t="s">
        <v>17</v>
      </c>
      <c r="N305" s="40" t="s">
        <v>17</v>
      </c>
      <c r="O305" s="40" t="s">
        <v>17</v>
      </c>
      <c r="P305" s="40" t="s">
        <v>17</v>
      </c>
      <c r="Q305" s="40" t="s">
        <v>17</v>
      </c>
      <c r="R305" s="113" t="s">
        <v>226</v>
      </c>
      <c r="S305" s="110" t="s">
        <v>48</v>
      </c>
      <c r="T305" s="43"/>
      <c r="U305" s="43"/>
      <c r="V305" s="44">
        <f>V306+V307+V308</f>
        <v>985.8</v>
      </c>
      <c r="W305" s="43"/>
      <c r="X305" s="43"/>
      <c r="Y305" s="43"/>
      <c r="Z305" s="44">
        <f t="shared" si="26"/>
        <v>985.8</v>
      </c>
      <c r="AA305" s="42">
        <v>2017</v>
      </c>
      <c r="AB305" s="99"/>
      <c r="AC305" s="53"/>
      <c r="AD305" s="30"/>
      <c r="AE305" s="31"/>
      <c r="AF305" s="31"/>
    </row>
    <row r="306" spans="1:32" s="37" customFormat="1" x14ac:dyDescent="0.25">
      <c r="A306" s="40" t="s">
        <v>17</v>
      </c>
      <c r="B306" s="40" t="s">
        <v>17</v>
      </c>
      <c r="C306" s="40" t="s">
        <v>27</v>
      </c>
      <c r="D306" s="42">
        <v>0</v>
      </c>
      <c r="E306" s="42">
        <v>4</v>
      </c>
      <c r="F306" s="42">
        <v>0</v>
      </c>
      <c r="G306" s="42">
        <v>9</v>
      </c>
      <c r="H306" s="40" t="s">
        <v>17</v>
      </c>
      <c r="I306" s="40" t="s">
        <v>25</v>
      </c>
      <c r="J306" s="40" t="s">
        <v>18</v>
      </c>
      <c r="K306" s="40" t="s">
        <v>17</v>
      </c>
      <c r="L306" s="40" t="s">
        <v>27</v>
      </c>
      <c r="M306" s="40" t="s">
        <v>73</v>
      </c>
      <c r="N306" s="40" t="s">
        <v>17</v>
      </c>
      <c r="O306" s="40" t="s">
        <v>27</v>
      </c>
      <c r="P306" s="40" t="s">
        <v>28</v>
      </c>
      <c r="Q306" s="40" t="s">
        <v>79</v>
      </c>
      <c r="R306" s="114"/>
      <c r="S306" s="111"/>
      <c r="T306" s="43"/>
      <c r="U306" s="43"/>
      <c r="V306" s="43">
        <v>473.2</v>
      </c>
      <c r="W306" s="43"/>
      <c r="X306" s="43"/>
      <c r="Y306" s="43"/>
      <c r="Z306" s="44">
        <f t="shared" si="26"/>
        <v>473.2</v>
      </c>
      <c r="AA306" s="42">
        <v>2017</v>
      </c>
      <c r="AB306" s="99"/>
      <c r="AC306" s="53"/>
      <c r="AD306" s="30"/>
      <c r="AE306" s="31"/>
      <c r="AF306" s="31"/>
    </row>
    <row r="307" spans="1:32" s="37" customFormat="1" x14ac:dyDescent="0.25">
      <c r="A307" s="40" t="s">
        <v>17</v>
      </c>
      <c r="B307" s="40" t="s">
        <v>17</v>
      </c>
      <c r="C307" s="40" t="s">
        <v>27</v>
      </c>
      <c r="D307" s="42">
        <v>0</v>
      </c>
      <c r="E307" s="42">
        <v>4</v>
      </c>
      <c r="F307" s="42">
        <v>0</v>
      </c>
      <c r="G307" s="42">
        <v>9</v>
      </c>
      <c r="H307" s="40" t="s">
        <v>17</v>
      </c>
      <c r="I307" s="40" t="s">
        <v>25</v>
      </c>
      <c r="J307" s="40" t="s">
        <v>18</v>
      </c>
      <c r="K307" s="40" t="s">
        <v>17</v>
      </c>
      <c r="L307" s="40" t="s">
        <v>27</v>
      </c>
      <c r="M307" s="40" t="s">
        <v>73</v>
      </c>
      <c r="N307" s="40" t="s">
        <v>17</v>
      </c>
      <c r="O307" s="40" t="s">
        <v>27</v>
      </c>
      <c r="P307" s="40" t="s">
        <v>28</v>
      </c>
      <c r="Q307" s="40" t="s">
        <v>83</v>
      </c>
      <c r="R307" s="114"/>
      <c r="S307" s="111"/>
      <c r="T307" s="43"/>
      <c r="U307" s="43"/>
      <c r="V307" s="43">
        <v>118.3</v>
      </c>
      <c r="W307" s="43"/>
      <c r="X307" s="43"/>
      <c r="Y307" s="43"/>
      <c r="Z307" s="44">
        <f t="shared" si="26"/>
        <v>118.3</v>
      </c>
      <c r="AA307" s="42">
        <v>2017</v>
      </c>
      <c r="AB307" s="99"/>
      <c r="AC307" s="53"/>
      <c r="AD307" s="30"/>
      <c r="AE307" s="31"/>
      <c r="AF307" s="31"/>
    </row>
    <row r="308" spans="1:32" s="37" customFormat="1" x14ac:dyDescent="0.25">
      <c r="A308" s="40" t="s">
        <v>17</v>
      </c>
      <c r="B308" s="40" t="s">
        <v>17</v>
      </c>
      <c r="C308" s="40" t="s">
        <v>27</v>
      </c>
      <c r="D308" s="42">
        <v>0</v>
      </c>
      <c r="E308" s="42">
        <v>4</v>
      </c>
      <c r="F308" s="42">
        <v>0</v>
      </c>
      <c r="G308" s="42">
        <v>9</v>
      </c>
      <c r="H308" s="40" t="s">
        <v>17</v>
      </c>
      <c r="I308" s="40" t="s">
        <v>25</v>
      </c>
      <c r="J308" s="40" t="s">
        <v>18</v>
      </c>
      <c r="K308" s="40" t="s">
        <v>17</v>
      </c>
      <c r="L308" s="40" t="s">
        <v>27</v>
      </c>
      <c r="M308" s="40" t="s">
        <v>73</v>
      </c>
      <c r="N308" s="40" t="s">
        <v>17</v>
      </c>
      <c r="O308" s="40" t="s">
        <v>27</v>
      </c>
      <c r="P308" s="40" t="s">
        <v>28</v>
      </c>
      <c r="Q308" s="40" t="s">
        <v>84</v>
      </c>
      <c r="R308" s="115"/>
      <c r="S308" s="112"/>
      <c r="T308" s="43"/>
      <c r="U308" s="43"/>
      <c r="V308" s="43">
        <v>394.3</v>
      </c>
      <c r="W308" s="43"/>
      <c r="X308" s="43"/>
      <c r="Y308" s="43"/>
      <c r="Z308" s="44">
        <f t="shared" si="26"/>
        <v>394.3</v>
      </c>
      <c r="AA308" s="42">
        <v>2017</v>
      </c>
      <c r="AB308" s="99"/>
      <c r="AC308" s="53"/>
      <c r="AD308" s="30"/>
      <c r="AE308" s="31"/>
      <c r="AF308" s="31"/>
    </row>
    <row r="309" spans="1:32" s="37" customFormat="1" ht="60" x14ac:dyDescent="0.2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14" t="s">
        <v>223</v>
      </c>
      <c r="S309" s="12" t="s">
        <v>49</v>
      </c>
      <c r="T309" s="8"/>
      <c r="U309" s="8"/>
      <c r="V309" s="8">
        <v>0.5</v>
      </c>
      <c r="W309" s="8"/>
      <c r="X309" s="8"/>
      <c r="Y309" s="8"/>
      <c r="Z309" s="5">
        <f t="shared" si="26"/>
        <v>0.5</v>
      </c>
      <c r="AA309" s="12">
        <v>2017</v>
      </c>
      <c r="AB309" s="99"/>
      <c r="AC309" s="53"/>
      <c r="AD309" s="30"/>
      <c r="AE309" s="31"/>
      <c r="AF309" s="31"/>
    </row>
    <row r="310" spans="1:32" s="37" customFormat="1" x14ac:dyDescent="0.25">
      <c r="A310" s="40" t="s">
        <v>17</v>
      </c>
      <c r="B310" s="40" t="s">
        <v>17</v>
      </c>
      <c r="C310" s="40" t="s">
        <v>27</v>
      </c>
      <c r="D310" s="42">
        <v>0</v>
      </c>
      <c r="E310" s="42">
        <v>4</v>
      </c>
      <c r="F310" s="42">
        <v>0</v>
      </c>
      <c r="G310" s="42">
        <v>9</v>
      </c>
      <c r="H310" s="40" t="s">
        <v>17</v>
      </c>
      <c r="I310" s="40" t="s">
        <v>25</v>
      </c>
      <c r="J310" s="40" t="s">
        <v>18</v>
      </c>
      <c r="K310" s="40" t="s">
        <v>17</v>
      </c>
      <c r="L310" s="40" t="s">
        <v>17</v>
      </c>
      <c r="M310" s="40" t="s">
        <v>17</v>
      </c>
      <c r="N310" s="40" t="s">
        <v>17</v>
      </c>
      <c r="O310" s="40" t="s">
        <v>17</v>
      </c>
      <c r="P310" s="40" t="s">
        <v>17</v>
      </c>
      <c r="Q310" s="40" t="s">
        <v>17</v>
      </c>
      <c r="R310" s="113" t="s">
        <v>227</v>
      </c>
      <c r="S310" s="110" t="s">
        <v>48</v>
      </c>
      <c r="T310" s="43"/>
      <c r="U310" s="43"/>
      <c r="V310" s="44">
        <f>V311+V312+V313</f>
        <v>789.3</v>
      </c>
      <c r="W310" s="43"/>
      <c r="X310" s="43"/>
      <c r="Y310" s="43"/>
      <c r="Z310" s="44">
        <f t="shared" si="26"/>
        <v>789.3</v>
      </c>
      <c r="AA310" s="42">
        <v>2017</v>
      </c>
      <c r="AB310" s="99"/>
      <c r="AC310" s="53"/>
      <c r="AD310" s="30"/>
      <c r="AE310" s="31"/>
      <c r="AF310" s="31"/>
    </row>
    <row r="311" spans="1:32" s="37" customFormat="1" x14ac:dyDescent="0.25">
      <c r="A311" s="40" t="s">
        <v>17</v>
      </c>
      <c r="B311" s="40" t="s">
        <v>17</v>
      </c>
      <c r="C311" s="40" t="s">
        <v>27</v>
      </c>
      <c r="D311" s="42">
        <v>0</v>
      </c>
      <c r="E311" s="42">
        <v>4</v>
      </c>
      <c r="F311" s="42">
        <v>0</v>
      </c>
      <c r="G311" s="42">
        <v>9</v>
      </c>
      <c r="H311" s="40" t="s">
        <v>17</v>
      </c>
      <c r="I311" s="40" t="s">
        <v>25</v>
      </c>
      <c r="J311" s="40" t="s">
        <v>18</v>
      </c>
      <c r="K311" s="40" t="s">
        <v>17</v>
      </c>
      <c r="L311" s="40" t="s">
        <v>27</v>
      </c>
      <c r="M311" s="40" t="s">
        <v>73</v>
      </c>
      <c r="N311" s="40" t="s">
        <v>17</v>
      </c>
      <c r="O311" s="40" t="s">
        <v>27</v>
      </c>
      <c r="P311" s="40" t="s">
        <v>28</v>
      </c>
      <c r="Q311" s="40" t="s">
        <v>79</v>
      </c>
      <c r="R311" s="114"/>
      <c r="S311" s="111"/>
      <c r="T311" s="43"/>
      <c r="U311" s="43"/>
      <c r="V311" s="43">
        <v>394.6</v>
      </c>
      <c r="W311" s="43"/>
      <c r="X311" s="43"/>
      <c r="Y311" s="43"/>
      <c r="Z311" s="44">
        <f t="shared" si="26"/>
        <v>394.6</v>
      </c>
      <c r="AA311" s="42">
        <v>2017</v>
      </c>
      <c r="AB311" s="99"/>
      <c r="AC311" s="53"/>
      <c r="AD311" s="30"/>
      <c r="AE311" s="31"/>
      <c r="AF311" s="31"/>
    </row>
    <row r="312" spans="1:32" s="37" customFormat="1" x14ac:dyDescent="0.25">
      <c r="A312" s="40" t="s">
        <v>17</v>
      </c>
      <c r="B312" s="40" t="s">
        <v>17</v>
      </c>
      <c r="C312" s="40" t="s">
        <v>27</v>
      </c>
      <c r="D312" s="42">
        <v>0</v>
      </c>
      <c r="E312" s="42">
        <v>4</v>
      </c>
      <c r="F312" s="42">
        <v>0</v>
      </c>
      <c r="G312" s="42">
        <v>9</v>
      </c>
      <c r="H312" s="40" t="s">
        <v>17</v>
      </c>
      <c r="I312" s="40" t="s">
        <v>25</v>
      </c>
      <c r="J312" s="40" t="s">
        <v>18</v>
      </c>
      <c r="K312" s="40" t="s">
        <v>17</v>
      </c>
      <c r="L312" s="40" t="s">
        <v>27</v>
      </c>
      <c r="M312" s="40" t="s">
        <v>73</v>
      </c>
      <c r="N312" s="40" t="s">
        <v>17</v>
      </c>
      <c r="O312" s="40" t="s">
        <v>27</v>
      </c>
      <c r="P312" s="40" t="s">
        <v>28</v>
      </c>
      <c r="Q312" s="40" t="s">
        <v>83</v>
      </c>
      <c r="R312" s="114"/>
      <c r="S312" s="111"/>
      <c r="T312" s="43"/>
      <c r="U312" s="43"/>
      <c r="V312" s="43">
        <v>79</v>
      </c>
      <c r="W312" s="43"/>
      <c r="X312" s="43"/>
      <c r="Y312" s="43"/>
      <c r="Z312" s="44">
        <f t="shared" si="26"/>
        <v>79</v>
      </c>
      <c r="AA312" s="42">
        <v>2017</v>
      </c>
      <c r="AB312" s="99"/>
      <c r="AC312" s="53"/>
      <c r="AD312" s="30"/>
      <c r="AE312" s="31"/>
      <c r="AF312" s="31"/>
    </row>
    <row r="313" spans="1:32" s="37" customFormat="1" x14ac:dyDescent="0.25">
      <c r="A313" s="40" t="s">
        <v>17</v>
      </c>
      <c r="B313" s="40" t="s">
        <v>17</v>
      </c>
      <c r="C313" s="40" t="s">
        <v>27</v>
      </c>
      <c r="D313" s="42">
        <v>0</v>
      </c>
      <c r="E313" s="42">
        <v>4</v>
      </c>
      <c r="F313" s="42">
        <v>0</v>
      </c>
      <c r="G313" s="42">
        <v>9</v>
      </c>
      <c r="H313" s="40" t="s">
        <v>17</v>
      </c>
      <c r="I313" s="40" t="s">
        <v>25</v>
      </c>
      <c r="J313" s="40" t="s">
        <v>18</v>
      </c>
      <c r="K313" s="40" t="s">
        <v>17</v>
      </c>
      <c r="L313" s="40" t="s">
        <v>27</v>
      </c>
      <c r="M313" s="40" t="s">
        <v>73</v>
      </c>
      <c r="N313" s="40" t="s">
        <v>17</v>
      </c>
      <c r="O313" s="40" t="s">
        <v>27</v>
      </c>
      <c r="P313" s="40" t="s">
        <v>28</v>
      </c>
      <c r="Q313" s="40" t="s">
        <v>84</v>
      </c>
      <c r="R313" s="115"/>
      <c r="S313" s="112"/>
      <c r="T313" s="43"/>
      <c r="U313" s="43"/>
      <c r="V313" s="43">
        <v>315.7</v>
      </c>
      <c r="W313" s="43"/>
      <c r="X313" s="43"/>
      <c r="Y313" s="43"/>
      <c r="Z313" s="44">
        <f t="shared" si="26"/>
        <v>315.7</v>
      </c>
      <c r="AA313" s="42">
        <v>2017</v>
      </c>
      <c r="AB313" s="99"/>
      <c r="AC313" s="53"/>
      <c r="AD313" s="30"/>
      <c r="AE313" s="31"/>
      <c r="AF313" s="31"/>
    </row>
    <row r="314" spans="1:32" s="37" customFormat="1" ht="30" x14ac:dyDescent="0.2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14" t="s">
        <v>221</v>
      </c>
      <c r="S314" s="12" t="s">
        <v>49</v>
      </c>
      <c r="T314" s="8"/>
      <c r="U314" s="8"/>
      <c r="V314" s="8">
        <v>0.6</v>
      </c>
      <c r="W314" s="8"/>
      <c r="X314" s="8"/>
      <c r="Y314" s="8"/>
      <c r="Z314" s="5">
        <f t="shared" si="26"/>
        <v>0.6</v>
      </c>
      <c r="AA314" s="12">
        <v>2017</v>
      </c>
      <c r="AB314" s="99"/>
      <c r="AC314" s="53"/>
      <c r="AD314" s="30"/>
      <c r="AE314" s="31"/>
      <c r="AF314" s="31"/>
    </row>
    <row r="315" spans="1:32" s="37" customFormat="1" x14ac:dyDescent="0.25">
      <c r="A315" s="40" t="s">
        <v>17</v>
      </c>
      <c r="B315" s="40" t="s">
        <v>17</v>
      </c>
      <c r="C315" s="40" t="s">
        <v>27</v>
      </c>
      <c r="D315" s="42">
        <v>0</v>
      </c>
      <c r="E315" s="42">
        <v>4</v>
      </c>
      <c r="F315" s="42">
        <v>0</v>
      </c>
      <c r="G315" s="42">
        <v>9</v>
      </c>
      <c r="H315" s="40" t="s">
        <v>17</v>
      </c>
      <c r="I315" s="40" t="s">
        <v>25</v>
      </c>
      <c r="J315" s="40" t="s">
        <v>18</v>
      </c>
      <c r="K315" s="40" t="s">
        <v>17</v>
      </c>
      <c r="L315" s="40" t="s">
        <v>17</v>
      </c>
      <c r="M315" s="40" t="s">
        <v>17</v>
      </c>
      <c r="N315" s="40" t="s">
        <v>17</v>
      </c>
      <c r="O315" s="40" t="s">
        <v>17</v>
      </c>
      <c r="P315" s="40" t="s">
        <v>17</v>
      </c>
      <c r="Q315" s="40" t="s">
        <v>17</v>
      </c>
      <c r="R315" s="113" t="s">
        <v>228</v>
      </c>
      <c r="S315" s="110" t="s">
        <v>48</v>
      </c>
      <c r="T315" s="43"/>
      <c r="U315" s="43"/>
      <c r="V315" s="44">
        <f>V316+V317</f>
        <v>498.7</v>
      </c>
      <c r="W315" s="43"/>
      <c r="X315" s="43"/>
      <c r="Y315" s="43"/>
      <c r="Z315" s="44">
        <f t="shared" si="26"/>
        <v>498.7</v>
      </c>
      <c r="AA315" s="42">
        <v>2017</v>
      </c>
      <c r="AB315" s="99"/>
      <c r="AC315" s="53"/>
      <c r="AD315" s="30"/>
      <c r="AE315" s="31"/>
      <c r="AF315" s="31"/>
    </row>
    <row r="316" spans="1:32" s="37" customFormat="1" x14ac:dyDescent="0.25">
      <c r="A316" s="40" t="s">
        <v>17</v>
      </c>
      <c r="B316" s="40" t="s">
        <v>17</v>
      </c>
      <c r="C316" s="40" t="s">
        <v>27</v>
      </c>
      <c r="D316" s="42">
        <v>0</v>
      </c>
      <c r="E316" s="42">
        <v>4</v>
      </c>
      <c r="F316" s="42">
        <v>0</v>
      </c>
      <c r="G316" s="42">
        <v>9</v>
      </c>
      <c r="H316" s="40" t="s">
        <v>17</v>
      </c>
      <c r="I316" s="40" t="s">
        <v>25</v>
      </c>
      <c r="J316" s="40" t="s">
        <v>18</v>
      </c>
      <c r="K316" s="40" t="s">
        <v>17</v>
      </c>
      <c r="L316" s="40" t="s">
        <v>27</v>
      </c>
      <c r="M316" s="40" t="s">
        <v>73</v>
      </c>
      <c r="N316" s="40" t="s">
        <v>17</v>
      </c>
      <c r="O316" s="40" t="s">
        <v>27</v>
      </c>
      <c r="P316" s="40" t="s">
        <v>28</v>
      </c>
      <c r="Q316" s="40" t="s">
        <v>83</v>
      </c>
      <c r="R316" s="114"/>
      <c r="S316" s="111"/>
      <c r="T316" s="43"/>
      <c r="U316" s="43"/>
      <c r="V316" s="43">
        <v>99.8</v>
      </c>
      <c r="W316" s="43"/>
      <c r="X316" s="43"/>
      <c r="Y316" s="43"/>
      <c r="Z316" s="44">
        <f t="shared" si="26"/>
        <v>99.8</v>
      </c>
      <c r="AA316" s="42">
        <v>2017</v>
      </c>
      <c r="AB316" s="99"/>
      <c r="AC316" s="53"/>
      <c r="AD316" s="30"/>
      <c r="AE316" s="31"/>
      <c r="AF316" s="31"/>
    </row>
    <row r="317" spans="1:32" s="37" customFormat="1" x14ac:dyDescent="0.25">
      <c r="A317" s="40" t="s">
        <v>17</v>
      </c>
      <c r="B317" s="40" t="s">
        <v>17</v>
      </c>
      <c r="C317" s="40" t="s">
        <v>27</v>
      </c>
      <c r="D317" s="42">
        <v>0</v>
      </c>
      <c r="E317" s="42">
        <v>4</v>
      </c>
      <c r="F317" s="42">
        <v>0</v>
      </c>
      <c r="G317" s="42">
        <v>9</v>
      </c>
      <c r="H317" s="40" t="s">
        <v>17</v>
      </c>
      <c r="I317" s="40" t="s">
        <v>25</v>
      </c>
      <c r="J317" s="40" t="s">
        <v>18</v>
      </c>
      <c r="K317" s="40" t="s">
        <v>17</v>
      </c>
      <c r="L317" s="40" t="s">
        <v>27</v>
      </c>
      <c r="M317" s="40" t="s">
        <v>73</v>
      </c>
      <c r="N317" s="40" t="s">
        <v>17</v>
      </c>
      <c r="O317" s="40" t="s">
        <v>27</v>
      </c>
      <c r="P317" s="40" t="s">
        <v>28</v>
      </c>
      <c r="Q317" s="40" t="s">
        <v>84</v>
      </c>
      <c r="R317" s="115"/>
      <c r="S317" s="112"/>
      <c r="T317" s="43"/>
      <c r="U317" s="43"/>
      <c r="V317" s="43">
        <v>398.9</v>
      </c>
      <c r="W317" s="43"/>
      <c r="X317" s="43"/>
      <c r="Y317" s="43"/>
      <c r="Z317" s="44">
        <f t="shared" si="26"/>
        <v>398.9</v>
      </c>
      <c r="AA317" s="42">
        <v>2017</v>
      </c>
      <c r="AB317" s="99"/>
      <c r="AC317" s="53"/>
      <c r="AD317" s="30"/>
      <c r="AE317" s="31"/>
      <c r="AF317" s="31"/>
    </row>
    <row r="318" spans="1:32" s="37" customFormat="1" ht="56.25" customHeight="1" x14ac:dyDescent="0.2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14" t="s">
        <v>223</v>
      </c>
      <c r="S318" s="12" t="s">
        <v>49</v>
      </c>
      <c r="T318" s="8"/>
      <c r="U318" s="8"/>
      <c r="V318" s="8">
        <v>0.7</v>
      </c>
      <c r="W318" s="8"/>
      <c r="X318" s="8"/>
      <c r="Y318" s="8"/>
      <c r="Z318" s="5">
        <f t="shared" si="26"/>
        <v>0.7</v>
      </c>
      <c r="AA318" s="12">
        <v>2017</v>
      </c>
      <c r="AB318" s="99"/>
      <c r="AC318" s="53"/>
      <c r="AD318" s="30"/>
      <c r="AE318" s="31"/>
      <c r="AF318" s="31"/>
    </row>
    <row r="319" spans="1:32" s="37" customFormat="1" x14ac:dyDescent="0.25">
      <c r="A319" s="40" t="s">
        <v>17</v>
      </c>
      <c r="B319" s="40" t="s">
        <v>17</v>
      </c>
      <c r="C319" s="40" t="s">
        <v>24</v>
      </c>
      <c r="D319" s="42">
        <v>0</v>
      </c>
      <c r="E319" s="42">
        <v>4</v>
      </c>
      <c r="F319" s="42">
        <v>0</v>
      </c>
      <c r="G319" s="42">
        <v>9</v>
      </c>
      <c r="H319" s="40" t="s">
        <v>17</v>
      </c>
      <c r="I319" s="40" t="s">
        <v>25</v>
      </c>
      <c r="J319" s="40" t="s">
        <v>18</v>
      </c>
      <c r="K319" s="40" t="s">
        <v>17</v>
      </c>
      <c r="L319" s="40" t="s">
        <v>17</v>
      </c>
      <c r="M319" s="40" t="s">
        <v>17</v>
      </c>
      <c r="N319" s="40" t="s">
        <v>17</v>
      </c>
      <c r="O319" s="40" t="s">
        <v>17</v>
      </c>
      <c r="P319" s="40" t="s">
        <v>17</v>
      </c>
      <c r="Q319" s="40" t="s">
        <v>17</v>
      </c>
      <c r="R319" s="113" t="s">
        <v>229</v>
      </c>
      <c r="S319" s="110" t="s">
        <v>48</v>
      </c>
      <c r="T319" s="43"/>
      <c r="U319" s="43"/>
      <c r="V319" s="44">
        <f>V320+V321+V322+V323</f>
        <v>865.30000000000007</v>
      </c>
      <c r="W319" s="43"/>
      <c r="X319" s="43"/>
      <c r="Y319" s="43"/>
      <c r="Z319" s="44">
        <f t="shared" si="26"/>
        <v>865.30000000000007</v>
      </c>
      <c r="AA319" s="42">
        <v>2017</v>
      </c>
      <c r="AB319" s="99"/>
      <c r="AC319" s="53"/>
      <c r="AD319" s="30"/>
      <c r="AE319" s="31"/>
      <c r="AF319" s="31"/>
    </row>
    <row r="320" spans="1:32" s="37" customFormat="1" x14ac:dyDescent="0.25">
      <c r="A320" s="40" t="s">
        <v>17</v>
      </c>
      <c r="B320" s="40" t="s">
        <v>17</v>
      </c>
      <c r="C320" s="40" t="s">
        <v>24</v>
      </c>
      <c r="D320" s="42">
        <v>0</v>
      </c>
      <c r="E320" s="42">
        <v>4</v>
      </c>
      <c r="F320" s="42">
        <v>0</v>
      </c>
      <c r="G320" s="42">
        <v>9</v>
      </c>
      <c r="H320" s="40" t="s">
        <v>17</v>
      </c>
      <c r="I320" s="40" t="s">
        <v>25</v>
      </c>
      <c r="J320" s="40" t="s">
        <v>18</v>
      </c>
      <c r="K320" s="40" t="s">
        <v>17</v>
      </c>
      <c r="L320" s="40" t="s">
        <v>27</v>
      </c>
      <c r="M320" s="40" t="s">
        <v>73</v>
      </c>
      <c r="N320" s="40" t="s">
        <v>17</v>
      </c>
      <c r="O320" s="40" t="s">
        <v>27</v>
      </c>
      <c r="P320" s="40" t="s">
        <v>28</v>
      </c>
      <c r="Q320" s="40" t="s">
        <v>79</v>
      </c>
      <c r="R320" s="114"/>
      <c r="S320" s="111"/>
      <c r="T320" s="43"/>
      <c r="U320" s="43"/>
      <c r="V320" s="43">
        <v>194.2</v>
      </c>
      <c r="W320" s="43"/>
      <c r="X320" s="43"/>
      <c r="Y320" s="43"/>
      <c r="Z320" s="44">
        <f t="shared" si="26"/>
        <v>194.2</v>
      </c>
      <c r="AA320" s="42">
        <v>2017</v>
      </c>
      <c r="AB320" s="99"/>
      <c r="AC320" s="53"/>
      <c r="AD320" s="30"/>
      <c r="AE320" s="31"/>
      <c r="AF320" s="31"/>
    </row>
    <row r="321" spans="1:32" s="37" customFormat="1" x14ac:dyDescent="0.25">
      <c r="A321" s="40" t="s">
        <v>17</v>
      </c>
      <c r="B321" s="40" t="s">
        <v>17</v>
      </c>
      <c r="C321" s="40" t="s">
        <v>24</v>
      </c>
      <c r="D321" s="42">
        <v>0</v>
      </c>
      <c r="E321" s="42">
        <v>4</v>
      </c>
      <c r="F321" s="42">
        <v>0</v>
      </c>
      <c r="G321" s="42">
        <v>9</v>
      </c>
      <c r="H321" s="40" t="s">
        <v>17</v>
      </c>
      <c r="I321" s="40" t="s">
        <v>25</v>
      </c>
      <c r="J321" s="40" t="s">
        <v>18</v>
      </c>
      <c r="K321" s="40" t="s">
        <v>17</v>
      </c>
      <c r="L321" s="40" t="s">
        <v>27</v>
      </c>
      <c r="M321" s="40" t="s">
        <v>73</v>
      </c>
      <c r="N321" s="40" t="s">
        <v>17</v>
      </c>
      <c r="O321" s="40" t="s">
        <v>27</v>
      </c>
      <c r="P321" s="40" t="s">
        <v>28</v>
      </c>
      <c r="Q321" s="40" t="s">
        <v>83</v>
      </c>
      <c r="R321" s="114"/>
      <c r="S321" s="111"/>
      <c r="T321" s="43"/>
      <c r="U321" s="43"/>
      <c r="V321" s="43">
        <v>285</v>
      </c>
      <c r="W321" s="43"/>
      <c r="X321" s="43"/>
      <c r="Y321" s="43"/>
      <c r="Z321" s="44">
        <f t="shared" si="26"/>
        <v>285</v>
      </c>
      <c r="AA321" s="42">
        <v>2017</v>
      </c>
      <c r="AB321" s="99"/>
      <c r="AC321" s="53"/>
      <c r="AD321" s="30"/>
      <c r="AE321" s="31"/>
      <c r="AF321" s="31"/>
    </row>
    <row r="322" spans="1:32" s="37" customFormat="1" x14ac:dyDescent="0.25">
      <c r="A322" s="40" t="s">
        <v>17</v>
      </c>
      <c r="B322" s="40" t="s">
        <v>17</v>
      </c>
      <c r="C322" s="40" t="s">
        <v>24</v>
      </c>
      <c r="D322" s="42">
        <v>0</v>
      </c>
      <c r="E322" s="42">
        <v>4</v>
      </c>
      <c r="F322" s="42">
        <v>0</v>
      </c>
      <c r="G322" s="42">
        <v>9</v>
      </c>
      <c r="H322" s="40" t="s">
        <v>17</v>
      </c>
      <c r="I322" s="40" t="s">
        <v>25</v>
      </c>
      <c r="J322" s="40" t="s">
        <v>18</v>
      </c>
      <c r="K322" s="40" t="s">
        <v>17</v>
      </c>
      <c r="L322" s="40" t="s">
        <v>27</v>
      </c>
      <c r="M322" s="40" t="s">
        <v>18</v>
      </c>
      <c r="N322" s="40" t="s">
        <v>17</v>
      </c>
      <c r="O322" s="40" t="s">
        <v>26</v>
      </c>
      <c r="P322" s="40" t="s">
        <v>28</v>
      </c>
      <c r="Q322" s="40" t="s">
        <v>74</v>
      </c>
      <c r="R322" s="114"/>
      <c r="S322" s="111"/>
      <c r="T322" s="43"/>
      <c r="U322" s="43"/>
      <c r="V322" s="43">
        <v>40</v>
      </c>
      <c r="W322" s="43"/>
      <c r="X322" s="43"/>
      <c r="Y322" s="43"/>
      <c r="Z322" s="44">
        <f t="shared" si="26"/>
        <v>40</v>
      </c>
      <c r="AA322" s="42">
        <v>2017</v>
      </c>
      <c r="AB322" s="99"/>
      <c r="AC322" s="53"/>
      <c r="AD322" s="30"/>
      <c r="AE322" s="31"/>
      <c r="AF322" s="31"/>
    </row>
    <row r="323" spans="1:32" s="37" customFormat="1" x14ac:dyDescent="0.25">
      <c r="A323" s="40" t="s">
        <v>17</v>
      </c>
      <c r="B323" s="40" t="s">
        <v>17</v>
      </c>
      <c r="C323" s="40" t="s">
        <v>24</v>
      </c>
      <c r="D323" s="42">
        <v>0</v>
      </c>
      <c r="E323" s="42">
        <v>4</v>
      </c>
      <c r="F323" s="42">
        <v>0</v>
      </c>
      <c r="G323" s="42">
        <v>9</v>
      </c>
      <c r="H323" s="40" t="s">
        <v>17</v>
      </c>
      <c r="I323" s="40" t="s">
        <v>25</v>
      </c>
      <c r="J323" s="40" t="s">
        <v>18</v>
      </c>
      <c r="K323" s="40" t="s">
        <v>17</v>
      </c>
      <c r="L323" s="40" t="s">
        <v>27</v>
      </c>
      <c r="M323" s="40" t="s">
        <v>73</v>
      </c>
      <c r="N323" s="40" t="s">
        <v>17</v>
      </c>
      <c r="O323" s="40" t="s">
        <v>27</v>
      </c>
      <c r="P323" s="40" t="s">
        <v>28</v>
      </c>
      <c r="Q323" s="40" t="s">
        <v>84</v>
      </c>
      <c r="R323" s="115"/>
      <c r="S323" s="112"/>
      <c r="T323" s="43"/>
      <c r="U323" s="43"/>
      <c r="V323" s="43">
        <v>346.1</v>
      </c>
      <c r="W323" s="43"/>
      <c r="X323" s="43"/>
      <c r="Y323" s="43"/>
      <c r="Z323" s="44">
        <f t="shared" si="26"/>
        <v>346.1</v>
      </c>
      <c r="AA323" s="42">
        <v>2017</v>
      </c>
      <c r="AB323" s="99"/>
      <c r="AC323" s="53"/>
      <c r="AD323" s="30"/>
      <c r="AE323" s="31"/>
      <c r="AF323" s="31"/>
    </row>
    <row r="324" spans="1:32" s="37" customFormat="1" ht="60" x14ac:dyDescent="0.2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14" t="s">
        <v>230</v>
      </c>
      <c r="S324" s="12" t="s">
        <v>49</v>
      </c>
      <c r="T324" s="8"/>
      <c r="U324" s="8"/>
      <c r="V324" s="8">
        <v>0.54</v>
      </c>
      <c r="W324" s="8"/>
      <c r="X324" s="8"/>
      <c r="Y324" s="8"/>
      <c r="Z324" s="5">
        <f t="shared" ref="Z324:Z356" si="27">V324</f>
        <v>0.54</v>
      </c>
      <c r="AA324" s="12">
        <v>2017</v>
      </c>
      <c r="AB324" s="99"/>
      <c r="AC324" s="53"/>
      <c r="AD324" s="30"/>
      <c r="AE324" s="31"/>
      <c r="AF324" s="31"/>
    </row>
    <row r="325" spans="1:32" s="37" customFormat="1" x14ac:dyDescent="0.25">
      <c r="A325" s="40" t="s">
        <v>17</v>
      </c>
      <c r="B325" s="40" t="s">
        <v>17</v>
      </c>
      <c r="C325" s="40" t="s">
        <v>24</v>
      </c>
      <c r="D325" s="42">
        <v>0</v>
      </c>
      <c r="E325" s="42">
        <v>4</v>
      </c>
      <c r="F325" s="42">
        <v>0</v>
      </c>
      <c r="G325" s="42">
        <v>9</v>
      </c>
      <c r="H325" s="40" t="s">
        <v>17</v>
      </c>
      <c r="I325" s="40" t="s">
        <v>25</v>
      </c>
      <c r="J325" s="40" t="s">
        <v>18</v>
      </c>
      <c r="K325" s="40" t="s">
        <v>17</v>
      </c>
      <c r="L325" s="40" t="s">
        <v>17</v>
      </c>
      <c r="M325" s="40" t="s">
        <v>17</v>
      </c>
      <c r="N325" s="40" t="s">
        <v>17</v>
      </c>
      <c r="O325" s="40" t="s">
        <v>17</v>
      </c>
      <c r="P325" s="40" t="s">
        <v>17</v>
      </c>
      <c r="Q325" s="40" t="s">
        <v>17</v>
      </c>
      <c r="R325" s="113" t="s">
        <v>231</v>
      </c>
      <c r="S325" s="110" t="s">
        <v>48</v>
      </c>
      <c r="T325" s="43"/>
      <c r="U325" s="43"/>
      <c r="V325" s="44">
        <f>V326+V327+V328+V329</f>
        <v>991.8</v>
      </c>
      <c r="W325" s="43"/>
      <c r="X325" s="43"/>
      <c r="Y325" s="43"/>
      <c r="Z325" s="44">
        <f t="shared" si="27"/>
        <v>991.8</v>
      </c>
      <c r="AA325" s="42">
        <v>2017</v>
      </c>
      <c r="AB325" s="99"/>
      <c r="AC325" s="53"/>
      <c r="AD325" s="30"/>
      <c r="AE325" s="31"/>
      <c r="AF325" s="31"/>
    </row>
    <row r="326" spans="1:32" s="37" customFormat="1" x14ac:dyDescent="0.25">
      <c r="A326" s="40" t="s">
        <v>17</v>
      </c>
      <c r="B326" s="40" t="s">
        <v>17</v>
      </c>
      <c r="C326" s="40" t="s">
        <v>24</v>
      </c>
      <c r="D326" s="42">
        <v>0</v>
      </c>
      <c r="E326" s="42">
        <v>4</v>
      </c>
      <c r="F326" s="42">
        <v>0</v>
      </c>
      <c r="G326" s="42">
        <v>9</v>
      </c>
      <c r="H326" s="40" t="s">
        <v>17</v>
      </c>
      <c r="I326" s="40" t="s">
        <v>25</v>
      </c>
      <c r="J326" s="40" t="s">
        <v>18</v>
      </c>
      <c r="K326" s="40" t="s">
        <v>17</v>
      </c>
      <c r="L326" s="40" t="s">
        <v>27</v>
      </c>
      <c r="M326" s="40" t="s">
        <v>73</v>
      </c>
      <c r="N326" s="40" t="s">
        <v>17</v>
      </c>
      <c r="O326" s="40" t="s">
        <v>27</v>
      </c>
      <c r="P326" s="40" t="s">
        <v>28</v>
      </c>
      <c r="Q326" s="40" t="s">
        <v>79</v>
      </c>
      <c r="R326" s="114"/>
      <c r="S326" s="111"/>
      <c r="T326" s="43"/>
      <c r="U326" s="43"/>
      <c r="V326" s="43">
        <v>247.6</v>
      </c>
      <c r="W326" s="43"/>
      <c r="X326" s="43"/>
      <c r="Y326" s="43"/>
      <c r="Z326" s="44">
        <f t="shared" si="27"/>
        <v>247.6</v>
      </c>
      <c r="AA326" s="42">
        <v>2017</v>
      </c>
      <c r="AB326" s="99"/>
      <c r="AC326" s="53"/>
      <c r="AD326" s="30"/>
      <c r="AE326" s="31"/>
      <c r="AF326" s="31"/>
    </row>
    <row r="327" spans="1:32" s="37" customFormat="1" x14ac:dyDescent="0.25">
      <c r="A327" s="40" t="s">
        <v>17</v>
      </c>
      <c r="B327" s="40" t="s">
        <v>17</v>
      </c>
      <c r="C327" s="40" t="s">
        <v>24</v>
      </c>
      <c r="D327" s="42">
        <v>0</v>
      </c>
      <c r="E327" s="42">
        <v>4</v>
      </c>
      <c r="F327" s="42">
        <v>0</v>
      </c>
      <c r="G327" s="42">
        <v>9</v>
      </c>
      <c r="H327" s="40" t="s">
        <v>17</v>
      </c>
      <c r="I327" s="40" t="s">
        <v>25</v>
      </c>
      <c r="J327" s="40" t="s">
        <v>18</v>
      </c>
      <c r="K327" s="40" t="s">
        <v>17</v>
      </c>
      <c r="L327" s="40" t="s">
        <v>27</v>
      </c>
      <c r="M327" s="40" t="s">
        <v>73</v>
      </c>
      <c r="N327" s="40" t="s">
        <v>17</v>
      </c>
      <c r="O327" s="40" t="s">
        <v>27</v>
      </c>
      <c r="P327" s="40" t="s">
        <v>28</v>
      </c>
      <c r="Q327" s="40" t="s">
        <v>83</v>
      </c>
      <c r="R327" s="114"/>
      <c r="S327" s="111"/>
      <c r="T327" s="43"/>
      <c r="U327" s="43"/>
      <c r="V327" s="43">
        <v>307.5</v>
      </c>
      <c r="W327" s="43"/>
      <c r="X327" s="43"/>
      <c r="Y327" s="43"/>
      <c r="Z327" s="44">
        <f t="shared" si="27"/>
        <v>307.5</v>
      </c>
      <c r="AA327" s="42">
        <v>2017</v>
      </c>
      <c r="AB327" s="99"/>
      <c r="AC327" s="53"/>
      <c r="AD327" s="30"/>
      <c r="AE327" s="31"/>
      <c r="AF327" s="31"/>
    </row>
    <row r="328" spans="1:32" s="37" customFormat="1" x14ac:dyDescent="0.25">
      <c r="A328" s="40" t="s">
        <v>17</v>
      </c>
      <c r="B328" s="40" t="s">
        <v>17</v>
      </c>
      <c r="C328" s="40" t="s">
        <v>24</v>
      </c>
      <c r="D328" s="42">
        <v>0</v>
      </c>
      <c r="E328" s="42">
        <v>4</v>
      </c>
      <c r="F328" s="42">
        <v>0</v>
      </c>
      <c r="G328" s="42">
        <v>9</v>
      </c>
      <c r="H328" s="40" t="s">
        <v>17</v>
      </c>
      <c r="I328" s="40" t="s">
        <v>25</v>
      </c>
      <c r="J328" s="40" t="s">
        <v>18</v>
      </c>
      <c r="K328" s="40" t="s">
        <v>17</v>
      </c>
      <c r="L328" s="40" t="s">
        <v>27</v>
      </c>
      <c r="M328" s="40" t="s">
        <v>18</v>
      </c>
      <c r="N328" s="40" t="s">
        <v>17</v>
      </c>
      <c r="O328" s="40" t="s">
        <v>26</v>
      </c>
      <c r="P328" s="40" t="s">
        <v>28</v>
      </c>
      <c r="Q328" s="40" t="s">
        <v>74</v>
      </c>
      <c r="R328" s="114"/>
      <c r="S328" s="111"/>
      <c r="T328" s="43"/>
      <c r="U328" s="43"/>
      <c r="V328" s="43">
        <v>40</v>
      </c>
      <c r="W328" s="43"/>
      <c r="X328" s="43"/>
      <c r="Y328" s="43"/>
      <c r="Z328" s="44">
        <f t="shared" si="27"/>
        <v>40</v>
      </c>
      <c r="AA328" s="42">
        <v>2017</v>
      </c>
      <c r="AB328" s="99"/>
      <c r="AC328" s="53"/>
      <c r="AD328" s="30"/>
      <c r="AE328" s="31"/>
      <c r="AF328" s="31"/>
    </row>
    <row r="329" spans="1:32" s="37" customFormat="1" x14ac:dyDescent="0.25">
      <c r="A329" s="40" t="s">
        <v>17</v>
      </c>
      <c r="B329" s="40" t="s">
        <v>17</v>
      </c>
      <c r="C329" s="40" t="s">
        <v>24</v>
      </c>
      <c r="D329" s="42">
        <v>0</v>
      </c>
      <c r="E329" s="42">
        <v>4</v>
      </c>
      <c r="F329" s="42">
        <v>0</v>
      </c>
      <c r="G329" s="42">
        <v>9</v>
      </c>
      <c r="H329" s="40" t="s">
        <v>17</v>
      </c>
      <c r="I329" s="40" t="s">
        <v>25</v>
      </c>
      <c r="J329" s="40" t="s">
        <v>18</v>
      </c>
      <c r="K329" s="40" t="s">
        <v>17</v>
      </c>
      <c r="L329" s="40" t="s">
        <v>27</v>
      </c>
      <c r="M329" s="40" t="s">
        <v>73</v>
      </c>
      <c r="N329" s="40" t="s">
        <v>17</v>
      </c>
      <c r="O329" s="40" t="s">
        <v>27</v>
      </c>
      <c r="P329" s="40" t="s">
        <v>28</v>
      </c>
      <c r="Q329" s="40" t="s">
        <v>84</v>
      </c>
      <c r="R329" s="115"/>
      <c r="S329" s="112"/>
      <c r="T329" s="43"/>
      <c r="U329" s="43"/>
      <c r="V329" s="43">
        <v>396.7</v>
      </c>
      <c r="W329" s="43"/>
      <c r="X329" s="43"/>
      <c r="Y329" s="43"/>
      <c r="Z329" s="44">
        <f t="shared" si="27"/>
        <v>396.7</v>
      </c>
      <c r="AA329" s="42">
        <v>2017</v>
      </c>
      <c r="AB329" s="99"/>
      <c r="AC329" s="53"/>
      <c r="AD329" s="30"/>
      <c r="AE329" s="31"/>
      <c r="AF329" s="31"/>
    </row>
    <row r="330" spans="1:32" s="37" customFormat="1" ht="60" x14ac:dyDescent="0.2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14" t="s">
        <v>230</v>
      </c>
      <c r="S330" s="12" t="s">
        <v>49</v>
      </c>
      <c r="T330" s="8"/>
      <c r="U330" s="8"/>
      <c r="V330" s="8">
        <v>0.6</v>
      </c>
      <c r="W330" s="8"/>
      <c r="X330" s="8"/>
      <c r="Y330" s="8"/>
      <c r="Z330" s="5">
        <f t="shared" si="27"/>
        <v>0.6</v>
      </c>
      <c r="AA330" s="12">
        <v>2017</v>
      </c>
      <c r="AB330" s="99"/>
      <c r="AC330" s="53"/>
      <c r="AD330" s="30"/>
      <c r="AE330" s="31"/>
      <c r="AF330" s="31"/>
    </row>
    <row r="331" spans="1:32" s="37" customFormat="1" ht="15" customHeight="1" x14ac:dyDescent="0.25">
      <c r="A331" s="40" t="s">
        <v>17</v>
      </c>
      <c r="B331" s="40" t="s">
        <v>17</v>
      </c>
      <c r="C331" s="40" t="s">
        <v>24</v>
      </c>
      <c r="D331" s="42">
        <v>0</v>
      </c>
      <c r="E331" s="42">
        <v>4</v>
      </c>
      <c r="F331" s="42">
        <v>0</v>
      </c>
      <c r="G331" s="42">
        <v>9</v>
      </c>
      <c r="H331" s="40" t="s">
        <v>17</v>
      </c>
      <c r="I331" s="40" t="s">
        <v>25</v>
      </c>
      <c r="J331" s="40" t="s">
        <v>18</v>
      </c>
      <c r="K331" s="40" t="s">
        <v>17</v>
      </c>
      <c r="L331" s="40" t="s">
        <v>17</v>
      </c>
      <c r="M331" s="40" t="s">
        <v>17</v>
      </c>
      <c r="N331" s="40" t="s">
        <v>17</v>
      </c>
      <c r="O331" s="40" t="s">
        <v>17</v>
      </c>
      <c r="P331" s="40" t="s">
        <v>17</v>
      </c>
      <c r="Q331" s="40" t="s">
        <v>17</v>
      </c>
      <c r="R331" s="113" t="s">
        <v>232</v>
      </c>
      <c r="S331" s="110" t="s">
        <v>48</v>
      </c>
      <c r="T331" s="43"/>
      <c r="U331" s="43"/>
      <c r="V331" s="44">
        <f>V332+V333+V334+V335</f>
        <v>750.59999999999991</v>
      </c>
      <c r="W331" s="43"/>
      <c r="X331" s="43"/>
      <c r="Y331" s="43"/>
      <c r="Z331" s="44">
        <f t="shared" si="27"/>
        <v>750.59999999999991</v>
      </c>
      <c r="AA331" s="42">
        <v>2017</v>
      </c>
      <c r="AB331" s="99"/>
      <c r="AC331" s="53"/>
      <c r="AD331" s="30"/>
      <c r="AE331" s="31"/>
      <c r="AF331" s="31"/>
    </row>
    <row r="332" spans="1:32" s="37" customFormat="1" x14ac:dyDescent="0.25">
      <c r="A332" s="40" t="s">
        <v>17</v>
      </c>
      <c r="B332" s="40" t="s">
        <v>17</v>
      </c>
      <c r="C332" s="40" t="s">
        <v>24</v>
      </c>
      <c r="D332" s="42">
        <v>0</v>
      </c>
      <c r="E332" s="42">
        <v>4</v>
      </c>
      <c r="F332" s="42">
        <v>0</v>
      </c>
      <c r="G332" s="42">
        <v>9</v>
      </c>
      <c r="H332" s="40" t="s">
        <v>17</v>
      </c>
      <c r="I332" s="40" t="s">
        <v>25</v>
      </c>
      <c r="J332" s="40" t="s">
        <v>18</v>
      </c>
      <c r="K332" s="40" t="s">
        <v>17</v>
      </c>
      <c r="L332" s="40" t="s">
        <v>27</v>
      </c>
      <c r="M332" s="40" t="s">
        <v>73</v>
      </c>
      <c r="N332" s="40" t="s">
        <v>17</v>
      </c>
      <c r="O332" s="40" t="s">
        <v>27</v>
      </c>
      <c r="P332" s="40" t="s">
        <v>28</v>
      </c>
      <c r="Q332" s="40" t="s">
        <v>79</v>
      </c>
      <c r="R332" s="114"/>
      <c r="S332" s="111"/>
      <c r="T332" s="43"/>
      <c r="U332" s="43"/>
      <c r="V332" s="43">
        <v>177.7</v>
      </c>
      <c r="W332" s="43"/>
      <c r="X332" s="43"/>
      <c r="Y332" s="43"/>
      <c r="Z332" s="44">
        <f t="shared" si="27"/>
        <v>177.7</v>
      </c>
      <c r="AA332" s="42">
        <v>2017</v>
      </c>
      <c r="AB332" s="99"/>
      <c r="AC332" s="53"/>
      <c r="AD332" s="30"/>
      <c r="AE332" s="31"/>
      <c r="AF332" s="31"/>
    </row>
    <row r="333" spans="1:32" s="37" customFormat="1" x14ac:dyDescent="0.25">
      <c r="A333" s="40" t="s">
        <v>17</v>
      </c>
      <c r="B333" s="40" t="s">
        <v>17</v>
      </c>
      <c r="C333" s="40" t="s">
        <v>24</v>
      </c>
      <c r="D333" s="42">
        <v>0</v>
      </c>
      <c r="E333" s="42">
        <v>4</v>
      </c>
      <c r="F333" s="42">
        <v>0</v>
      </c>
      <c r="G333" s="42">
        <v>9</v>
      </c>
      <c r="H333" s="40" t="s">
        <v>17</v>
      </c>
      <c r="I333" s="40" t="s">
        <v>25</v>
      </c>
      <c r="J333" s="40" t="s">
        <v>18</v>
      </c>
      <c r="K333" s="40" t="s">
        <v>17</v>
      </c>
      <c r="L333" s="40" t="s">
        <v>27</v>
      </c>
      <c r="M333" s="40" t="s">
        <v>73</v>
      </c>
      <c r="N333" s="40" t="s">
        <v>17</v>
      </c>
      <c r="O333" s="40" t="s">
        <v>27</v>
      </c>
      <c r="P333" s="40" t="s">
        <v>28</v>
      </c>
      <c r="Q333" s="40" t="s">
        <v>83</v>
      </c>
      <c r="R333" s="114"/>
      <c r="S333" s="111"/>
      <c r="T333" s="43"/>
      <c r="U333" s="43"/>
      <c r="V333" s="43">
        <v>232.7</v>
      </c>
      <c r="W333" s="43"/>
      <c r="X333" s="43"/>
      <c r="Y333" s="43"/>
      <c r="Z333" s="44">
        <f t="shared" si="27"/>
        <v>232.7</v>
      </c>
      <c r="AA333" s="42">
        <v>2017</v>
      </c>
      <c r="AB333" s="99"/>
      <c r="AC333" s="53"/>
      <c r="AD333" s="30"/>
      <c r="AE333" s="31"/>
      <c r="AF333" s="31"/>
    </row>
    <row r="334" spans="1:32" s="37" customFormat="1" x14ac:dyDescent="0.25">
      <c r="A334" s="40" t="s">
        <v>17</v>
      </c>
      <c r="B334" s="40" t="s">
        <v>17</v>
      </c>
      <c r="C334" s="40" t="s">
        <v>24</v>
      </c>
      <c r="D334" s="42">
        <v>0</v>
      </c>
      <c r="E334" s="42">
        <v>4</v>
      </c>
      <c r="F334" s="42">
        <v>0</v>
      </c>
      <c r="G334" s="42">
        <v>9</v>
      </c>
      <c r="H334" s="40" t="s">
        <v>17</v>
      </c>
      <c r="I334" s="40" t="s">
        <v>25</v>
      </c>
      <c r="J334" s="40" t="s">
        <v>18</v>
      </c>
      <c r="K334" s="40" t="s">
        <v>17</v>
      </c>
      <c r="L334" s="40" t="s">
        <v>27</v>
      </c>
      <c r="M334" s="40" t="s">
        <v>18</v>
      </c>
      <c r="N334" s="40" t="s">
        <v>17</v>
      </c>
      <c r="O334" s="40" t="s">
        <v>26</v>
      </c>
      <c r="P334" s="40" t="s">
        <v>28</v>
      </c>
      <c r="Q334" s="40" t="s">
        <v>74</v>
      </c>
      <c r="R334" s="114"/>
      <c r="S334" s="111"/>
      <c r="T334" s="43"/>
      <c r="U334" s="43"/>
      <c r="V334" s="43">
        <v>40</v>
      </c>
      <c r="W334" s="43"/>
      <c r="X334" s="43"/>
      <c r="Y334" s="43"/>
      <c r="Z334" s="44">
        <f t="shared" si="27"/>
        <v>40</v>
      </c>
      <c r="AA334" s="42">
        <v>2017</v>
      </c>
      <c r="AB334" s="99"/>
      <c r="AC334" s="53"/>
      <c r="AD334" s="30"/>
      <c r="AE334" s="31"/>
      <c r="AF334" s="31"/>
    </row>
    <row r="335" spans="1:32" s="37" customFormat="1" ht="12.75" customHeight="1" x14ac:dyDescent="0.25">
      <c r="A335" s="40" t="s">
        <v>17</v>
      </c>
      <c r="B335" s="40" t="s">
        <v>17</v>
      </c>
      <c r="C335" s="40" t="s">
        <v>24</v>
      </c>
      <c r="D335" s="42">
        <v>0</v>
      </c>
      <c r="E335" s="42">
        <v>4</v>
      </c>
      <c r="F335" s="42">
        <v>0</v>
      </c>
      <c r="G335" s="42">
        <v>9</v>
      </c>
      <c r="H335" s="40" t="s">
        <v>17</v>
      </c>
      <c r="I335" s="40" t="s">
        <v>25</v>
      </c>
      <c r="J335" s="40" t="s">
        <v>18</v>
      </c>
      <c r="K335" s="40" t="s">
        <v>17</v>
      </c>
      <c r="L335" s="40" t="s">
        <v>27</v>
      </c>
      <c r="M335" s="40" t="s">
        <v>73</v>
      </c>
      <c r="N335" s="40" t="s">
        <v>17</v>
      </c>
      <c r="O335" s="40" t="s">
        <v>27</v>
      </c>
      <c r="P335" s="40" t="s">
        <v>28</v>
      </c>
      <c r="Q335" s="40" t="s">
        <v>84</v>
      </c>
      <c r="R335" s="115"/>
      <c r="S335" s="112"/>
      <c r="T335" s="43"/>
      <c r="U335" s="43"/>
      <c r="V335" s="43">
        <v>300.2</v>
      </c>
      <c r="W335" s="43"/>
      <c r="X335" s="43"/>
      <c r="Y335" s="43"/>
      <c r="Z335" s="44">
        <f t="shared" si="27"/>
        <v>300.2</v>
      </c>
      <c r="AA335" s="42">
        <v>2017</v>
      </c>
      <c r="AB335" s="99"/>
      <c r="AC335" s="53"/>
      <c r="AD335" s="30"/>
      <c r="AE335" s="31"/>
      <c r="AF335" s="31"/>
    </row>
    <row r="336" spans="1:32" s="37" customFormat="1" ht="60" x14ac:dyDescent="0.2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14" t="s">
        <v>230</v>
      </c>
      <c r="S336" s="12" t="s">
        <v>49</v>
      </c>
      <c r="T336" s="8"/>
      <c r="U336" s="8"/>
      <c r="V336" s="8">
        <v>0.5</v>
      </c>
      <c r="W336" s="8"/>
      <c r="X336" s="8"/>
      <c r="Y336" s="8"/>
      <c r="Z336" s="5">
        <f t="shared" si="27"/>
        <v>0.5</v>
      </c>
      <c r="AA336" s="12">
        <v>2017</v>
      </c>
      <c r="AB336" s="99"/>
      <c r="AC336" s="53"/>
      <c r="AD336" s="30"/>
      <c r="AE336" s="31"/>
      <c r="AF336" s="31"/>
    </row>
    <row r="337" spans="1:32" s="37" customFormat="1" x14ac:dyDescent="0.25">
      <c r="A337" s="40" t="s">
        <v>17</v>
      </c>
      <c r="B337" s="40" t="s">
        <v>17</v>
      </c>
      <c r="C337" s="40" t="s">
        <v>24</v>
      </c>
      <c r="D337" s="42">
        <v>0</v>
      </c>
      <c r="E337" s="42">
        <v>4</v>
      </c>
      <c r="F337" s="42">
        <v>0</v>
      </c>
      <c r="G337" s="42">
        <v>9</v>
      </c>
      <c r="H337" s="40" t="s">
        <v>17</v>
      </c>
      <c r="I337" s="40" t="s">
        <v>25</v>
      </c>
      <c r="J337" s="40" t="s">
        <v>18</v>
      </c>
      <c r="K337" s="40" t="s">
        <v>17</v>
      </c>
      <c r="L337" s="40" t="s">
        <v>17</v>
      </c>
      <c r="M337" s="40" t="s">
        <v>17</v>
      </c>
      <c r="N337" s="40" t="s">
        <v>17</v>
      </c>
      <c r="O337" s="40" t="s">
        <v>17</v>
      </c>
      <c r="P337" s="40" t="s">
        <v>17</v>
      </c>
      <c r="Q337" s="40" t="s">
        <v>17</v>
      </c>
      <c r="R337" s="113" t="s">
        <v>233</v>
      </c>
      <c r="S337" s="110" t="s">
        <v>48</v>
      </c>
      <c r="T337" s="43"/>
      <c r="U337" s="43"/>
      <c r="V337" s="44">
        <f>V338+V339+V340</f>
        <v>473.2</v>
      </c>
      <c r="W337" s="43"/>
      <c r="X337" s="43"/>
      <c r="Y337" s="43"/>
      <c r="Z337" s="44">
        <f t="shared" si="27"/>
        <v>473.2</v>
      </c>
      <c r="AA337" s="42">
        <v>2017</v>
      </c>
      <c r="AB337" s="99"/>
      <c r="AC337" s="53"/>
      <c r="AD337" s="30"/>
      <c r="AE337" s="31"/>
      <c r="AF337" s="31"/>
    </row>
    <row r="338" spans="1:32" s="37" customFormat="1" x14ac:dyDescent="0.25">
      <c r="A338" s="40" t="s">
        <v>17</v>
      </c>
      <c r="B338" s="40" t="s">
        <v>17</v>
      </c>
      <c r="C338" s="40" t="s">
        <v>24</v>
      </c>
      <c r="D338" s="42">
        <v>0</v>
      </c>
      <c r="E338" s="42">
        <v>4</v>
      </c>
      <c r="F338" s="42">
        <v>0</v>
      </c>
      <c r="G338" s="42">
        <v>9</v>
      </c>
      <c r="H338" s="40" t="s">
        <v>17</v>
      </c>
      <c r="I338" s="40" t="s">
        <v>25</v>
      </c>
      <c r="J338" s="40" t="s">
        <v>18</v>
      </c>
      <c r="K338" s="40" t="s">
        <v>17</v>
      </c>
      <c r="L338" s="40" t="s">
        <v>27</v>
      </c>
      <c r="M338" s="40" t="s">
        <v>73</v>
      </c>
      <c r="N338" s="40" t="s">
        <v>17</v>
      </c>
      <c r="O338" s="40" t="s">
        <v>27</v>
      </c>
      <c r="P338" s="40" t="s">
        <v>28</v>
      </c>
      <c r="Q338" s="40" t="s">
        <v>79</v>
      </c>
      <c r="R338" s="114"/>
      <c r="S338" s="111"/>
      <c r="T338" s="43"/>
      <c r="U338" s="43"/>
      <c r="V338" s="43">
        <v>178.9</v>
      </c>
      <c r="W338" s="43"/>
      <c r="X338" s="43"/>
      <c r="Y338" s="43"/>
      <c r="Z338" s="44">
        <f t="shared" si="27"/>
        <v>178.9</v>
      </c>
      <c r="AA338" s="42">
        <v>2017</v>
      </c>
      <c r="AB338" s="99"/>
      <c r="AC338" s="53"/>
      <c r="AD338" s="30"/>
      <c r="AE338" s="31"/>
      <c r="AF338" s="31"/>
    </row>
    <row r="339" spans="1:32" s="37" customFormat="1" x14ac:dyDescent="0.25">
      <c r="A339" s="40" t="s">
        <v>17</v>
      </c>
      <c r="B339" s="40" t="s">
        <v>17</v>
      </c>
      <c r="C339" s="40" t="s">
        <v>24</v>
      </c>
      <c r="D339" s="42">
        <v>0</v>
      </c>
      <c r="E339" s="42">
        <v>4</v>
      </c>
      <c r="F339" s="42">
        <v>0</v>
      </c>
      <c r="G339" s="42">
        <v>9</v>
      </c>
      <c r="H339" s="40" t="s">
        <v>17</v>
      </c>
      <c r="I339" s="40" t="s">
        <v>25</v>
      </c>
      <c r="J339" s="40" t="s">
        <v>18</v>
      </c>
      <c r="K339" s="40" t="s">
        <v>17</v>
      </c>
      <c r="L339" s="40" t="s">
        <v>27</v>
      </c>
      <c r="M339" s="40" t="s">
        <v>73</v>
      </c>
      <c r="N339" s="40" t="s">
        <v>17</v>
      </c>
      <c r="O339" s="40" t="s">
        <v>27</v>
      </c>
      <c r="P339" s="40" t="s">
        <v>28</v>
      </c>
      <c r="Q339" s="40" t="s">
        <v>83</v>
      </c>
      <c r="R339" s="114"/>
      <c r="S339" s="111"/>
      <c r="T339" s="43"/>
      <c r="U339" s="43"/>
      <c r="V339" s="43">
        <v>105</v>
      </c>
      <c r="W339" s="43"/>
      <c r="X339" s="43"/>
      <c r="Y339" s="43"/>
      <c r="Z339" s="44">
        <f t="shared" si="27"/>
        <v>105</v>
      </c>
      <c r="AA339" s="42">
        <v>2017</v>
      </c>
      <c r="AB339" s="99"/>
      <c r="AC339" s="53"/>
      <c r="AD339" s="30"/>
      <c r="AE339" s="31"/>
      <c r="AF339" s="31"/>
    </row>
    <row r="340" spans="1:32" s="37" customFormat="1" x14ac:dyDescent="0.25">
      <c r="A340" s="40" t="s">
        <v>17</v>
      </c>
      <c r="B340" s="40" t="s">
        <v>17</v>
      </c>
      <c r="C340" s="40" t="s">
        <v>24</v>
      </c>
      <c r="D340" s="42">
        <v>0</v>
      </c>
      <c r="E340" s="42">
        <v>4</v>
      </c>
      <c r="F340" s="42">
        <v>0</v>
      </c>
      <c r="G340" s="42">
        <v>9</v>
      </c>
      <c r="H340" s="40" t="s">
        <v>17</v>
      </c>
      <c r="I340" s="40" t="s">
        <v>25</v>
      </c>
      <c r="J340" s="40" t="s">
        <v>18</v>
      </c>
      <c r="K340" s="40" t="s">
        <v>17</v>
      </c>
      <c r="L340" s="40" t="s">
        <v>27</v>
      </c>
      <c r="M340" s="40" t="s">
        <v>73</v>
      </c>
      <c r="N340" s="40" t="s">
        <v>17</v>
      </c>
      <c r="O340" s="40" t="s">
        <v>27</v>
      </c>
      <c r="P340" s="40" t="s">
        <v>28</v>
      </c>
      <c r="Q340" s="40" t="s">
        <v>84</v>
      </c>
      <c r="R340" s="115"/>
      <c r="S340" s="112"/>
      <c r="T340" s="43"/>
      <c r="U340" s="43"/>
      <c r="V340" s="43">
        <v>189.3</v>
      </c>
      <c r="W340" s="43"/>
      <c r="X340" s="43"/>
      <c r="Y340" s="43"/>
      <c r="Z340" s="44">
        <f t="shared" si="27"/>
        <v>189.3</v>
      </c>
      <c r="AA340" s="42">
        <v>2017</v>
      </c>
      <c r="AB340" s="99"/>
      <c r="AC340" s="53"/>
      <c r="AD340" s="30"/>
      <c r="AE340" s="31"/>
      <c r="AF340" s="31"/>
    </row>
    <row r="341" spans="1:32" s="37" customFormat="1" ht="30" x14ac:dyDescent="0.2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14" t="s">
        <v>234</v>
      </c>
      <c r="S341" s="12" t="s">
        <v>6</v>
      </c>
      <c r="T341" s="8"/>
      <c r="U341" s="8"/>
      <c r="V341" s="8">
        <v>176</v>
      </c>
      <c r="W341" s="8"/>
      <c r="X341" s="8"/>
      <c r="Y341" s="8"/>
      <c r="Z341" s="5">
        <f t="shared" si="27"/>
        <v>176</v>
      </c>
      <c r="AA341" s="12">
        <v>2017</v>
      </c>
      <c r="AB341" s="99"/>
      <c r="AC341" s="53"/>
      <c r="AD341" s="30"/>
      <c r="AE341" s="31"/>
      <c r="AF341" s="31"/>
    </row>
    <row r="342" spans="1:32" s="37" customFormat="1" x14ac:dyDescent="0.25">
      <c r="A342" s="40" t="s">
        <v>17</v>
      </c>
      <c r="B342" s="40" t="s">
        <v>17</v>
      </c>
      <c r="C342" s="40" t="s">
        <v>24</v>
      </c>
      <c r="D342" s="42">
        <v>0</v>
      </c>
      <c r="E342" s="42">
        <v>4</v>
      </c>
      <c r="F342" s="42">
        <v>0</v>
      </c>
      <c r="G342" s="42">
        <v>9</v>
      </c>
      <c r="H342" s="40" t="s">
        <v>17</v>
      </c>
      <c r="I342" s="40" t="s">
        <v>25</v>
      </c>
      <c r="J342" s="40" t="s">
        <v>18</v>
      </c>
      <c r="K342" s="40" t="s">
        <v>17</v>
      </c>
      <c r="L342" s="40" t="s">
        <v>17</v>
      </c>
      <c r="M342" s="40" t="s">
        <v>17</v>
      </c>
      <c r="N342" s="40" t="s">
        <v>17</v>
      </c>
      <c r="O342" s="40" t="s">
        <v>17</v>
      </c>
      <c r="P342" s="40" t="s">
        <v>17</v>
      </c>
      <c r="Q342" s="40" t="s">
        <v>17</v>
      </c>
      <c r="R342" s="113" t="s">
        <v>235</v>
      </c>
      <c r="S342" s="110" t="s">
        <v>48</v>
      </c>
      <c r="T342" s="43"/>
      <c r="U342" s="43"/>
      <c r="V342" s="44">
        <f>V343+V344+V345</f>
        <v>994.9</v>
      </c>
      <c r="W342" s="43"/>
      <c r="X342" s="43"/>
      <c r="Y342" s="43"/>
      <c r="Z342" s="44">
        <f t="shared" si="27"/>
        <v>994.9</v>
      </c>
      <c r="AA342" s="42">
        <v>2017</v>
      </c>
      <c r="AB342" s="99"/>
      <c r="AC342" s="53"/>
      <c r="AD342" s="30"/>
      <c r="AE342" s="31"/>
      <c r="AF342" s="31"/>
    </row>
    <row r="343" spans="1:32" s="37" customFormat="1" x14ac:dyDescent="0.25">
      <c r="A343" s="40" t="s">
        <v>17</v>
      </c>
      <c r="B343" s="40" t="s">
        <v>17</v>
      </c>
      <c r="C343" s="40" t="s">
        <v>24</v>
      </c>
      <c r="D343" s="42">
        <v>0</v>
      </c>
      <c r="E343" s="42">
        <v>4</v>
      </c>
      <c r="F343" s="42">
        <v>0</v>
      </c>
      <c r="G343" s="42">
        <v>9</v>
      </c>
      <c r="H343" s="40" t="s">
        <v>17</v>
      </c>
      <c r="I343" s="40" t="s">
        <v>25</v>
      </c>
      <c r="J343" s="40" t="s">
        <v>18</v>
      </c>
      <c r="K343" s="40" t="s">
        <v>17</v>
      </c>
      <c r="L343" s="40" t="s">
        <v>27</v>
      </c>
      <c r="M343" s="40" t="s">
        <v>73</v>
      </c>
      <c r="N343" s="40" t="s">
        <v>17</v>
      </c>
      <c r="O343" s="40" t="s">
        <v>27</v>
      </c>
      <c r="P343" s="40" t="s">
        <v>28</v>
      </c>
      <c r="Q343" s="40" t="s">
        <v>79</v>
      </c>
      <c r="R343" s="114"/>
      <c r="S343" s="111"/>
      <c r="T343" s="43"/>
      <c r="U343" s="43"/>
      <c r="V343" s="43">
        <v>447</v>
      </c>
      <c r="W343" s="43"/>
      <c r="X343" s="43"/>
      <c r="Y343" s="43"/>
      <c r="Z343" s="44">
        <f t="shared" si="27"/>
        <v>447</v>
      </c>
      <c r="AA343" s="42">
        <v>2017</v>
      </c>
      <c r="AB343" s="99"/>
      <c r="AC343" s="53"/>
      <c r="AD343" s="30"/>
      <c r="AE343" s="31"/>
      <c r="AF343" s="31"/>
    </row>
    <row r="344" spans="1:32" s="37" customFormat="1" x14ac:dyDescent="0.25">
      <c r="A344" s="40" t="s">
        <v>17</v>
      </c>
      <c r="B344" s="40" t="s">
        <v>17</v>
      </c>
      <c r="C344" s="40" t="s">
        <v>24</v>
      </c>
      <c r="D344" s="42">
        <v>0</v>
      </c>
      <c r="E344" s="42">
        <v>4</v>
      </c>
      <c r="F344" s="42">
        <v>0</v>
      </c>
      <c r="G344" s="42">
        <v>9</v>
      </c>
      <c r="H344" s="40" t="s">
        <v>17</v>
      </c>
      <c r="I344" s="40" t="s">
        <v>25</v>
      </c>
      <c r="J344" s="40" t="s">
        <v>18</v>
      </c>
      <c r="K344" s="40" t="s">
        <v>17</v>
      </c>
      <c r="L344" s="40" t="s">
        <v>27</v>
      </c>
      <c r="M344" s="40" t="s">
        <v>73</v>
      </c>
      <c r="N344" s="40" t="s">
        <v>17</v>
      </c>
      <c r="O344" s="40" t="s">
        <v>27</v>
      </c>
      <c r="P344" s="40" t="s">
        <v>28</v>
      </c>
      <c r="Q344" s="40" t="s">
        <v>83</v>
      </c>
      <c r="R344" s="114"/>
      <c r="S344" s="111"/>
      <c r="T344" s="43"/>
      <c r="U344" s="43"/>
      <c r="V344" s="43">
        <v>150</v>
      </c>
      <c r="W344" s="43"/>
      <c r="X344" s="43"/>
      <c r="Y344" s="43"/>
      <c r="Z344" s="44">
        <f t="shared" si="27"/>
        <v>150</v>
      </c>
      <c r="AA344" s="42">
        <v>2017</v>
      </c>
      <c r="AB344" s="99"/>
      <c r="AC344" s="53"/>
      <c r="AD344" s="30"/>
      <c r="AE344" s="31"/>
      <c r="AF344" s="31"/>
    </row>
    <row r="345" spans="1:32" s="37" customFormat="1" x14ac:dyDescent="0.25">
      <c r="A345" s="40" t="s">
        <v>17</v>
      </c>
      <c r="B345" s="40" t="s">
        <v>17</v>
      </c>
      <c r="C345" s="40" t="s">
        <v>24</v>
      </c>
      <c r="D345" s="42">
        <v>0</v>
      </c>
      <c r="E345" s="42">
        <v>4</v>
      </c>
      <c r="F345" s="42">
        <v>0</v>
      </c>
      <c r="G345" s="42">
        <v>9</v>
      </c>
      <c r="H345" s="40" t="s">
        <v>17</v>
      </c>
      <c r="I345" s="40" t="s">
        <v>25</v>
      </c>
      <c r="J345" s="40" t="s">
        <v>18</v>
      </c>
      <c r="K345" s="40" t="s">
        <v>17</v>
      </c>
      <c r="L345" s="40" t="s">
        <v>27</v>
      </c>
      <c r="M345" s="40" t="s">
        <v>73</v>
      </c>
      <c r="N345" s="40" t="s">
        <v>17</v>
      </c>
      <c r="O345" s="40" t="s">
        <v>27</v>
      </c>
      <c r="P345" s="40" t="s">
        <v>28</v>
      </c>
      <c r="Q345" s="40" t="s">
        <v>84</v>
      </c>
      <c r="R345" s="115"/>
      <c r="S345" s="112"/>
      <c r="T345" s="43"/>
      <c r="U345" s="43"/>
      <c r="V345" s="43">
        <v>397.9</v>
      </c>
      <c r="W345" s="43"/>
      <c r="X345" s="43"/>
      <c r="Y345" s="43"/>
      <c r="Z345" s="44">
        <f t="shared" si="27"/>
        <v>397.9</v>
      </c>
      <c r="AA345" s="42">
        <v>2017</v>
      </c>
      <c r="AB345" s="99"/>
      <c r="AC345" s="53"/>
      <c r="AD345" s="30"/>
      <c r="AE345" s="31"/>
      <c r="AF345" s="31"/>
    </row>
    <row r="346" spans="1:32" s="37" customFormat="1" ht="60" x14ac:dyDescent="0.2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14" t="s">
        <v>230</v>
      </c>
      <c r="S346" s="12" t="s">
        <v>49</v>
      </c>
      <c r="T346" s="8"/>
      <c r="U346" s="8"/>
      <c r="V346" s="8">
        <v>0.6</v>
      </c>
      <c r="W346" s="8"/>
      <c r="X346" s="8"/>
      <c r="Y346" s="8"/>
      <c r="Z346" s="5">
        <f t="shared" si="27"/>
        <v>0.6</v>
      </c>
      <c r="AA346" s="12">
        <v>2017</v>
      </c>
      <c r="AB346" s="99"/>
      <c r="AC346" s="53"/>
      <c r="AD346" s="30"/>
      <c r="AE346" s="31"/>
      <c r="AF346" s="31"/>
    </row>
    <row r="347" spans="1:32" s="37" customFormat="1" x14ac:dyDescent="0.25">
      <c r="A347" s="40" t="s">
        <v>17</v>
      </c>
      <c r="B347" s="40" t="s">
        <v>17</v>
      </c>
      <c r="C347" s="40" t="s">
        <v>29</v>
      </c>
      <c r="D347" s="42">
        <v>0</v>
      </c>
      <c r="E347" s="42">
        <v>4</v>
      </c>
      <c r="F347" s="42">
        <v>0</v>
      </c>
      <c r="G347" s="42">
        <v>9</v>
      </c>
      <c r="H347" s="40" t="s">
        <v>17</v>
      </c>
      <c r="I347" s="40" t="s">
        <v>25</v>
      </c>
      <c r="J347" s="40" t="s">
        <v>18</v>
      </c>
      <c r="K347" s="40" t="s">
        <v>17</v>
      </c>
      <c r="L347" s="40" t="s">
        <v>17</v>
      </c>
      <c r="M347" s="40" t="s">
        <v>17</v>
      </c>
      <c r="N347" s="40" t="s">
        <v>17</v>
      </c>
      <c r="O347" s="40" t="s">
        <v>17</v>
      </c>
      <c r="P347" s="40" t="s">
        <v>17</v>
      </c>
      <c r="Q347" s="40" t="s">
        <v>17</v>
      </c>
      <c r="R347" s="113" t="s">
        <v>236</v>
      </c>
      <c r="S347" s="110" t="s">
        <v>48</v>
      </c>
      <c r="T347" s="43"/>
      <c r="U347" s="43"/>
      <c r="V347" s="44">
        <f>V348+V349+V350</f>
        <v>681.8</v>
      </c>
      <c r="W347" s="43"/>
      <c r="X347" s="43"/>
      <c r="Y347" s="43"/>
      <c r="Z347" s="44">
        <f t="shared" si="27"/>
        <v>681.8</v>
      </c>
      <c r="AA347" s="42">
        <v>2017</v>
      </c>
      <c r="AB347" s="99"/>
      <c r="AC347" s="53"/>
      <c r="AD347" s="30"/>
      <c r="AE347" s="31"/>
      <c r="AF347" s="31"/>
    </row>
    <row r="348" spans="1:32" s="37" customFormat="1" x14ac:dyDescent="0.25">
      <c r="A348" s="40" t="s">
        <v>17</v>
      </c>
      <c r="B348" s="40" t="s">
        <v>17</v>
      </c>
      <c r="C348" s="40" t="s">
        <v>29</v>
      </c>
      <c r="D348" s="42">
        <v>0</v>
      </c>
      <c r="E348" s="42">
        <v>4</v>
      </c>
      <c r="F348" s="42">
        <v>0</v>
      </c>
      <c r="G348" s="42">
        <v>9</v>
      </c>
      <c r="H348" s="40" t="s">
        <v>17</v>
      </c>
      <c r="I348" s="40" t="s">
        <v>25</v>
      </c>
      <c r="J348" s="40" t="s">
        <v>18</v>
      </c>
      <c r="K348" s="40" t="s">
        <v>17</v>
      </c>
      <c r="L348" s="40" t="s">
        <v>27</v>
      </c>
      <c r="M348" s="40" t="s">
        <v>73</v>
      </c>
      <c r="N348" s="40" t="s">
        <v>17</v>
      </c>
      <c r="O348" s="40" t="s">
        <v>27</v>
      </c>
      <c r="P348" s="40" t="s">
        <v>28</v>
      </c>
      <c r="Q348" s="40" t="s">
        <v>79</v>
      </c>
      <c r="R348" s="114"/>
      <c r="S348" s="111"/>
      <c r="T348" s="43"/>
      <c r="U348" s="43"/>
      <c r="V348" s="43">
        <v>249.1</v>
      </c>
      <c r="W348" s="43"/>
      <c r="X348" s="43"/>
      <c r="Y348" s="43"/>
      <c r="Z348" s="44">
        <f t="shared" si="27"/>
        <v>249.1</v>
      </c>
      <c r="AA348" s="42">
        <v>2017</v>
      </c>
      <c r="AB348" s="99"/>
      <c r="AC348" s="53"/>
      <c r="AD348" s="30"/>
      <c r="AE348" s="31"/>
      <c r="AF348" s="31"/>
    </row>
    <row r="349" spans="1:32" s="37" customFormat="1" x14ac:dyDescent="0.25">
      <c r="A349" s="40" t="s">
        <v>17</v>
      </c>
      <c r="B349" s="40" t="s">
        <v>17</v>
      </c>
      <c r="C349" s="40" t="s">
        <v>29</v>
      </c>
      <c r="D349" s="42">
        <v>0</v>
      </c>
      <c r="E349" s="42">
        <v>4</v>
      </c>
      <c r="F349" s="42">
        <v>0</v>
      </c>
      <c r="G349" s="42">
        <v>9</v>
      </c>
      <c r="H349" s="40" t="s">
        <v>17</v>
      </c>
      <c r="I349" s="40" t="s">
        <v>25</v>
      </c>
      <c r="J349" s="40" t="s">
        <v>18</v>
      </c>
      <c r="K349" s="40" t="s">
        <v>17</v>
      </c>
      <c r="L349" s="40" t="s">
        <v>27</v>
      </c>
      <c r="M349" s="40" t="s">
        <v>73</v>
      </c>
      <c r="N349" s="40" t="s">
        <v>17</v>
      </c>
      <c r="O349" s="40" t="s">
        <v>27</v>
      </c>
      <c r="P349" s="40" t="s">
        <v>28</v>
      </c>
      <c r="Q349" s="40" t="s">
        <v>83</v>
      </c>
      <c r="R349" s="114"/>
      <c r="S349" s="111"/>
      <c r="T349" s="43"/>
      <c r="U349" s="43"/>
      <c r="V349" s="43">
        <v>160</v>
      </c>
      <c r="W349" s="43"/>
      <c r="X349" s="43"/>
      <c r="Y349" s="43"/>
      <c r="Z349" s="44">
        <f t="shared" si="27"/>
        <v>160</v>
      </c>
      <c r="AA349" s="42">
        <v>2017</v>
      </c>
      <c r="AB349" s="99"/>
      <c r="AC349" s="53"/>
      <c r="AD349" s="30"/>
      <c r="AE349" s="31"/>
      <c r="AF349" s="31"/>
    </row>
    <row r="350" spans="1:32" s="37" customFormat="1" x14ac:dyDescent="0.25">
      <c r="A350" s="40" t="s">
        <v>17</v>
      </c>
      <c r="B350" s="40" t="s">
        <v>17</v>
      </c>
      <c r="C350" s="40" t="s">
        <v>29</v>
      </c>
      <c r="D350" s="42">
        <v>0</v>
      </c>
      <c r="E350" s="42">
        <v>4</v>
      </c>
      <c r="F350" s="42">
        <v>0</v>
      </c>
      <c r="G350" s="42">
        <v>9</v>
      </c>
      <c r="H350" s="40" t="s">
        <v>17</v>
      </c>
      <c r="I350" s="40" t="s">
        <v>25</v>
      </c>
      <c r="J350" s="40" t="s">
        <v>18</v>
      </c>
      <c r="K350" s="40" t="s">
        <v>17</v>
      </c>
      <c r="L350" s="40" t="s">
        <v>27</v>
      </c>
      <c r="M350" s="40" t="s">
        <v>73</v>
      </c>
      <c r="N350" s="40" t="s">
        <v>17</v>
      </c>
      <c r="O350" s="40" t="s">
        <v>27</v>
      </c>
      <c r="P350" s="40" t="s">
        <v>28</v>
      </c>
      <c r="Q350" s="40" t="s">
        <v>84</v>
      </c>
      <c r="R350" s="115"/>
      <c r="S350" s="112"/>
      <c r="T350" s="43"/>
      <c r="U350" s="43"/>
      <c r="V350" s="43">
        <v>272.7</v>
      </c>
      <c r="W350" s="43"/>
      <c r="X350" s="43"/>
      <c r="Y350" s="43"/>
      <c r="Z350" s="44">
        <f t="shared" si="27"/>
        <v>272.7</v>
      </c>
      <c r="AA350" s="42">
        <v>2017</v>
      </c>
      <c r="AB350" s="99"/>
      <c r="AC350" s="53"/>
      <c r="AD350" s="30"/>
      <c r="AE350" s="31"/>
      <c r="AF350" s="31"/>
    </row>
    <row r="351" spans="1:32" s="37" customFormat="1" ht="30" x14ac:dyDescent="0.2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14" t="s">
        <v>237</v>
      </c>
      <c r="S351" s="12" t="s">
        <v>49</v>
      </c>
      <c r="T351" s="8"/>
      <c r="U351" s="8"/>
      <c r="V351" s="8">
        <v>1</v>
      </c>
      <c r="W351" s="8"/>
      <c r="X351" s="8"/>
      <c r="Y351" s="8"/>
      <c r="Z351" s="5">
        <f t="shared" si="27"/>
        <v>1</v>
      </c>
      <c r="AA351" s="12">
        <v>2017</v>
      </c>
      <c r="AB351" s="99"/>
      <c r="AC351" s="53"/>
      <c r="AD351" s="30"/>
      <c r="AE351" s="31"/>
      <c r="AF351" s="31"/>
    </row>
    <row r="352" spans="1:32" s="37" customFormat="1" x14ac:dyDescent="0.25">
      <c r="A352" s="40" t="s">
        <v>17</v>
      </c>
      <c r="B352" s="40" t="s">
        <v>17</v>
      </c>
      <c r="C352" s="40" t="s">
        <v>29</v>
      </c>
      <c r="D352" s="42">
        <v>0</v>
      </c>
      <c r="E352" s="42">
        <v>4</v>
      </c>
      <c r="F352" s="42">
        <v>0</v>
      </c>
      <c r="G352" s="42">
        <v>9</v>
      </c>
      <c r="H352" s="40" t="s">
        <v>17</v>
      </c>
      <c r="I352" s="40" t="s">
        <v>25</v>
      </c>
      <c r="J352" s="40" t="s">
        <v>18</v>
      </c>
      <c r="K352" s="40" t="s">
        <v>17</v>
      </c>
      <c r="L352" s="40" t="s">
        <v>17</v>
      </c>
      <c r="M352" s="40" t="s">
        <v>17</v>
      </c>
      <c r="N352" s="40" t="s">
        <v>17</v>
      </c>
      <c r="O352" s="40" t="s">
        <v>17</v>
      </c>
      <c r="P352" s="40" t="s">
        <v>17</v>
      </c>
      <c r="Q352" s="40" t="s">
        <v>17</v>
      </c>
      <c r="R352" s="113" t="s">
        <v>238</v>
      </c>
      <c r="S352" s="110" t="s">
        <v>48</v>
      </c>
      <c r="T352" s="43"/>
      <c r="U352" s="43"/>
      <c r="V352" s="44">
        <f>V353+V354+V355</f>
        <v>1168.2</v>
      </c>
      <c r="W352" s="43"/>
      <c r="X352" s="43"/>
      <c r="Y352" s="43"/>
      <c r="Z352" s="44">
        <f t="shared" si="27"/>
        <v>1168.2</v>
      </c>
      <c r="AA352" s="42">
        <v>2017</v>
      </c>
      <c r="AB352" s="99"/>
      <c r="AC352" s="53"/>
      <c r="AD352" s="30"/>
      <c r="AE352" s="31"/>
      <c r="AF352" s="31"/>
    </row>
    <row r="353" spans="1:32" s="37" customFormat="1" x14ac:dyDescent="0.25">
      <c r="A353" s="40" t="s">
        <v>17</v>
      </c>
      <c r="B353" s="40" t="s">
        <v>17</v>
      </c>
      <c r="C353" s="40" t="s">
        <v>29</v>
      </c>
      <c r="D353" s="42">
        <v>0</v>
      </c>
      <c r="E353" s="42">
        <v>4</v>
      </c>
      <c r="F353" s="42">
        <v>0</v>
      </c>
      <c r="G353" s="42">
        <v>9</v>
      </c>
      <c r="H353" s="40" t="s">
        <v>17</v>
      </c>
      <c r="I353" s="40" t="s">
        <v>25</v>
      </c>
      <c r="J353" s="40" t="s">
        <v>18</v>
      </c>
      <c r="K353" s="40" t="s">
        <v>17</v>
      </c>
      <c r="L353" s="40" t="s">
        <v>27</v>
      </c>
      <c r="M353" s="40" t="s">
        <v>73</v>
      </c>
      <c r="N353" s="40" t="s">
        <v>17</v>
      </c>
      <c r="O353" s="40" t="s">
        <v>27</v>
      </c>
      <c r="P353" s="40" t="s">
        <v>28</v>
      </c>
      <c r="Q353" s="40" t="s">
        <v>79</v>
      </c>
      <c r="R353" s="114"/>
      <c r="S353" s="111"/>
      <c r="T353" s="43"/>
      <c r="U353" s="43"/>
      <c r="V353" s="43">
        <v>500</v>
      </c>
      <c r="W353" s="43"/>
      <c r="X353" s="43"/>
      <c r="Y353" s="43"/>
      <c r="Z353" s="44">
        <f t="shared" si="27"/>
        <v>500</v>
      </c>
      <c r="AA353" s="42">
        <v>2017</v>
      </c>
      <c r="AB353" s="99"/>
      <c r="AC353" s="53"/>
      <c r="AD353" s="30"/>
      <c r="AE353" s="31"/>
      <c r="AF353" s="31"/>
    </row>
    <row r="354" spans="1:32" s="37" customFormat="1" x14ac:dyDescent="0.25">
      <c r="A354" s="40" t="s">
        <v>17</v>
      </c>
      <c r="B354" s="40" t="s">
        <v>17</v>
      </c>
      <c r="C354" s="40" t="s">
        <v>29</v>
      </c>
      <c r="D354" s="42">
        <v>0</v>
      </c>
      <c r="E354" s="42">
        <v>4</v>
      </c>
      <c r="F354" s="42">
        <v>0</v>
      </c>
      <c r="G354" s="42">
        <v>9</v>
      </c>
      <c r="H354" s="40" t="s">
        <v>17</v>
      </c>
      <c r="I354" s="40" t="s">
        <v>25</v>
      </c>
      <c r="J354" s="40" t="s">
        <v>18</v>
      </c>
      <c r="K354" s="40" t="s">
        <v>17</v>
      </c>
      <c r="L354" s="40" t="s">
        <v>27</v>
      </c>
      <c r="M354" s="40" t="s">
        <v>73</v>
      </c>
      <c r="N354" s="40" t="s">
        <v>17</v>
      </c>
      <c r="O354" s="40" t="s">
        <v>27</v>
      </c>
      <c r="P354" s="40" t="s">
        <v>28</v>
      </c>
      <c r="Q354" s="40" t="s">
        <v>83</v>
      </c>
      <c r="R354" s="114"/>
      <c r="S354" s="111"/>
      <c r="T354" s="43"/>
      <c r="U354" s="43"/>
      <c r="V354" s="43">
        <v>268.2</v>
      </c>
      <c r="W354" s="43"/>
      <c r="X354" s="43"/>
      <c r="Y354" s="43"/>
      <c r="Z354" s="44">
        <f t="shared" si="27"/>
        <v>268.2</v>
      </c>
      <c r="AA354" s="42">
        <v>2017</v>
      </c>
      <c r="AB354" s="99"/>
      <c r="AC354" s="53"/>
      <c r="AD354" s="30"/>
      <c r="AE354" s="31"/>
      <c r="AF354" s="31"/>
    </row>
    <row r="355" spans="1:32" s="37" customFormat="1" x14ac:dyDescent="0.25">
      <c r="A355" s="40" t="s">
        <v>17</v>
      </c>
      <c r="B355" s="40" t="s">
        <v>17</v>
      </c>
      <c r="C355" s="40" t="s">
        <v>29</v>
      </c>
      <c r="D355" s="42">
        <v>0</v>
      </c>
      <c r="E355" s="42">
        <v>4</v>
      </c>
      <c r="F355" s="42">
        <v>0</v>
      </c>
      <c r="G355" s="42">
        <v>9</v>
      </c>
      <c r="H355" s="40" t="s">
        <v>17</v>
      </c>
      <c r="I355" s="40" t="s">
        <v>25</v>
      </c>
      <c r="J355" s="40" t="s">
        <v>18</v>
      </c>
      <c r="K355" s="40" t="s">
        <v>17</v>
      </c>
      <c r="L355" s="40" t="s">
        <v>27</v>
      </c>
      <c r="M355" s="40" t="s">
        <v>73</v>
      </c>
      <c r="N355" s="40" t="s">
        <v>17</v>
      </c>
      <c r="O355" s="40" t="s">
        <v>27</v>
      </c>
      <c r="P355" s="40" t="s">
        <v>28</v>
      </c>
      <c r="Q355" s="40" t="s">
        <v>84</v>
      </c>
      <c r="R355" s="115"/>
      <c r="S355" s="112"/>
      <c r="T355" s="43"/>
      <c r="U355" s="43"/>
      <c r="V355" s="43">
        <v>400</v>
      </c>
      <c r="W355" s="43"/>
      <c r="X355" s="43"/>
      <c r="Y355" s="43"/>
      <c r="Z355" s="44">
        <f t="shared" si="27"/>
        <v>400</v>
      </c>
      <c r="AA355" s="42">
        <v>2017</v>
      </c>
      <c r="AB355" s="99"/>
      <c r="AC355" s="53"/>
      <c r="AD355" s="30"/>
      <c r="AE355" s="31"/>
      <c r="AF355" s="31"/>
    </row>
    <row r="356" spans="1:32" s="37" customFormat="1" ht="30" x14ac:dyDescent="0.2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14" t="s">
        <v>237</v>
      </c>
      <c r="S356" s="12" t="s">
        <v>49</v>
      </c>
      <c r="T356" s="8"/>
      <c r="U356" s="8"/>
      <c r="V356" s="8">
        <v>1</v>
      </c>
      <c r="W356" s="8"/>
      <c r="X356" s="8"/>
      <c r="Y356" s="8"/>
      <c r="Z356" s="5">
        <f t="shared" si="27"/>
        <v>1</v>
      </c>
      <c r="AA356" s="12">
        <v>2017</v>
      </c>
      <c r="AB356" s="99"/>
      <c r="AC356" s="53"/>
      <c r="AD356" s="30"/>
      <c r="AE356" s="31"/>
      <c r="AF356" s="31"/>
    </row>
    <row r="357" spans="1:32" ht="30" customHeight="1" x14ac:dyDescent="0.25">
      <c r="A357" s="100"/>
      <c r="B357" s="100"/>
      <c r="C357" s="100"/>
      <c r="D357" s="100" t="s">
        <v>17</v>
      </c>
      <c r="E357" s="100" t="s">
        <v>27</v>
      </c>
      <c r="F357" s="100" t="s">
        <v>17</v>
      </c>
      <c r="G357" s="100" t="s">
        <v>25</v>
      </c>
      <c r="H357" s="100" t="s">
        <v>17</v>
      </c>
      <c r="I357" s="100" t="s">
        <v>25</v>
      </c>
      <c r="J357" s="100" t="s">
        <v>19</v>
      </c>
      <c r="K357" s="100" t="s">
        <v>17</v>
      </c>
      <c r="L357" s="100" t="s">
        <v>17</v>
      </c>
      <c r="M357" s="100" t="s">
        <v>17</v>
      </c>
      <c r="N357" s="100" t="s">
        <v>17</v>
      </c>
      <c r="O357" s="100" t="s">
        <v>17</v>
      </c>
      <c r="P357" s="100" t="s">
        <v>17</v>
      </c>
      <c r="Q357" s="100" t="s">
        <v>17</v>
      </c>
      <c r="R357" s="101" t="s">
        <v>239</v>
      </c>
      <c r="S357" s="7" t="s">
        <v>48</v>
      </c>
      <c r="T357" s="3">
        <f t="shared" ref="T357:Z357" si="28">T358</f>
        <v>613664.9</v>
      </c>
      <c r="U357" s="3">
        <f t="shared" si="28"/>
        <v>343332.7</v>
      </c>
      <c r="V357" s="3">
        <f t="shared" si="28"/>
        <v>306890.5</v>
      </c>
      <c r="W357" s="3">
        <f t="shared" si="28"/>
        <v>261551.80000000002</v>
      </c>
      <c r="X357" s="3">
        <f t="shared" si="28"/>
        <v>316652.09999999998</v>
      </c>
      <c r="Y357" s="3">
        <f t="shared" si="28"/>
        <v>30000</v>
      </c>
      <c r="Z357" s="3">
        <f t="shared" si="28"/>
        <v>1872092</v>
      </c>
      <c r="AA357" s="7">
        <v>2020</v>
      </c>
    </row>
    <row r="358" spans="1:32" ht="42.75" x14ac:dyDescent="0.25">
      <c r="A358" s="90"/>
      <c r="B358" s="90"/>
      <c r="C358" s="90"/>
      <c r="D358" s="90">
        <v>0</v>
      </c>
      <c r="E358" s="90">
        <v>4</v>
      </c>
      <c r="F358" s="90">
        <v>0</v>
      </c>
      <c r="G358" s="90">
        <v>8</v>
      </c>
      <c r="H358" s="90">
        <v>0</v>
      </c>
      <c r="I358" s="85" t="s">
        <v>25</v>
      </c>
      <c r="J358" s="85" t="s">
        <v>19</v>
      </c>
      <c r="K358" s="85" t="s">
        <v>17</v>
      </c>
      <c r="L358" s="85" t="s">
        <v>18</v>
      </c>
      <c r="M358" s="85" t="s">
        <v>17</v>
      </c>
      <c r="N358" s="85" t="s">
        <v>17</v>
      </c>
      <c r="O358" s="85" t="s">
        <v>17</v>
      </c>
      <c r="P358" s="85" t="s">
        <v>17</v>
      </c>
      <c r="Q358" s="85" t="s">
        <v>17</v>
      </c>
      <c r="R358" s="86" t="s">
        <v>23</v>
      </c>
      <c r="S358" s="21" t="s">
        <v>48</v>
      </c>
      <c r="T358" s="13">
        <f>T361+T363+T365+T384+T390</f>
        <v>613664.9</v>
      </c>
      <c r="U358" s="13">
        <f>U361+U363+U365+U384+U390+U399</f>
        <v>343332.7</v>
      </c>
      <c r="V358" s="13">
        <f>V361+V363+V365+V384+V391+V399</f>
        <v>306890.5</v>
      </c>
      <c r="W358" s="13">
        <f>W361+W363+W365+W385+W391+W399</f>
        <v>261551.80000000002</v>
      </c>
      <c r="X358" s="13">
        <f>X390+X399</f>
        <v>316652.09999999998</v>
      </c>
      <c r="Y358" s="13">
        <f>Y361+Y363+Y365+Y385+Y391+Y399</f>
        <v>30000</v>
      </c>
      <c r="Z358" s="13">
        <f>Z361+Z363+Z365+Z384+Z390+Z399</f>
        <v>1872092</v>
      </c>
      <c r="AA358" s="21">
        <v>2020</v>
      </c>
    </row>
    <row r="359" spans="1:32" s="17" customFormat="1" ht="27.6" customHeight="1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4" t="s">
        <v>240</v>
      </c>
      <c r="S359" s="12" t="s">
        <v>50</v>
      </c>
      <c r="T359" s="8">
        <v>32718</v>
      </c>
      <c r="U359" s="8">
        <v>19505</v>
      </c>
      <c r="V359" s="8">
        <v>21910.6</v>
      </c>
      <c r="W359" s="8">
        <v>21885.1</v>
      </c>
      <c r="X359" s="8">
        <v>17100</v>
      </c>
      <c r="Y359" s="8">
        <f>3427.5</f>
        <v>3427.5</v>
      </c>
      <c r="Z359" s="5">
        <f>T359+U359+V359+W359+X359+Y359</f>
        <v>116546.20000000001</v>
      </c>
      <c r="AA359" s="12">
        <v>2020</v>
      </c>
      <c r="AB359" s="99"/>
      <c r="AC359" s="51"/>
      <c r="AD359" s="32"/>
      <c r="AE359" s="1"/>
      <c r="AF359" s="1"/>
    </row>
    <row r="360" spans="1:32" s="17" customFormat="1" ht="30" x14ac:dyDescent="0.2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4" t="s">
        <v>241</v>
      </c>
      <c r="S360" s="12" t="s">
        <v>43</v>
      </c>
      <c r="T360" s="16">
        <f>T373+T374+T375+T388</f>
        <v>10</v>
      </c>
      <c r="U360" s="16">
        <f>U373+U374+U375+U388</f>
        <v>3</v>
      </c>
      <c r="V360" s="16"/>
      <c r="W360" s="16"/>
      <c r="X360" s="16"/>
      <c r="Y360" s="16"/>
      <c r="Z360" s="6">
        <f>Z373+Z374+Z375+Z388</f>
        <v>13</v>
      </c>
      <c r="AA360" s="12">
        <v>2016</v>
      </c>
      <c r="AB360" s="99"/>
      <c r="AC360" s="51"/>
      <c r="AD360" s="32"/>
      <c r="AE360" s="1"/>
      <c r="AF360" s="1"/>
    </row>
    <row r="361" spans="1:32" ht="45" x14ac:dyDescent="0.25">
      <c r="A361" s="42">
        <v>0</v>
      </c>
      <c r="B361" s="42">
        <v>1</v>
      </c>
      <c r="C361" s="42">
        <v>2</v>
      </c>
      <c r="D361" s="42">
        <v>0</v>
      </c>
      <c r="E361" s="42">
        <v>4</v>
      </c>
      <c r="F361" s="42">
        <v>0</v>
      </c>
      <c r="G361" s="42">
        <v>8</v>
      </c>
      <c r="H361" s="42">
        <v>0</v>
      </c>
      <c r="I361" s="42">
        <v>8</v>
      </c>
      <c r="J361" s="40" t="s">
        <v>19</v>
      </c>
      <c r="K361" s="40" t="s">
        <v>17</v>
      </c>
      <c r="L361" s="40" t="s">
        <v>18</v>
      </c>
      <c r="M361" s="40" t="s">
        <v>17</v>
      </c>
      <c r="N361" s="40" t="s">
        <v>17</v>
      </c>
      <c r="O361" s="40"/>
      <c r="P361" s="40"/>
      <c r="Q361" s="40"/>
      <c r="R361" s="41" t="s">
        <v>158</v>
      </c>
      <c r="S361" s="42" t="s">
        <v>48</v>
      </c>
      <c r="T361" s="43">
        <f>58149+62051+8731</f>
        <v>128931</v>
      </c>
      <c r="U361" s="43"/>
      <c r="V361" s="43"/>
      <c r="W361" s="43"/>
      <c r="X361" s="43"/>
      <c r="Y361" s="43"/>
      <c r="Z361" s="44">
        <f>T361+U361+V361+W361+X361+Y361</f>
        <v>128931</v>
      </c>
      <c r="AA361" s="42">
        <v>2015</v>
      </c>
    </row>
    <row r="362" spans="1:32" ht="30" x14ac:dyDescent="0.2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14" t="s">
        <v>68</v>
      </c>
      <c r="S362" s="12" t="s">
        <v>4</v>
      </c>
      <c r="T362" s="16">
        <v>100</v>
      </c>
      <c r="U362" s="16"/>
      <c r="V362" s="16"/>
      <c r="W362" s="16"/>
      <c r="X362" s="16"/>
      <c r="Y362" s="16"/>
      <c r="Z362" s="6">
        <v>100</v>
      </c>
      <c r="AA362" s="12">
        <v>2015</v>
      </c>
    </row>
    <row r="363" spans="1:32" s="17" customFormat="1" ht="44.25" x14ac:dyDescent="0.25">
      <c r="A363" s="42">
        <v>0</v>
      </c>
      <c r="B363" s="42">
        <v>1</v>
      </c>
      <c r="C363" s="42">
        <v>2</v>
      </c>
      <c r="D363" s="42">
        <v>0</v>
      </c>
      <c r="E363" s="42">
        <v>4</v>
      </c>
      <c r="F363" s="42">
        <v>0</v>
      </c>
      <c r="G363" s="42">
        <v>8</v>
      </c>
      <c r="H363" s="42">
        <v>0</v>
      </c>
      <c r="I363" s="42">
        <v>8</v>
      </c>
      <c r="J363" s="40" t="s">
        <v>19</v>
      </c>
      <c r="K363" s="40" t="s">
        <v>17</v>
      </c>
      <c r="L363" s="40" t="s">
        <v>18</v>
      </c>
      <c r="M363" s="40" t="s">
        <v>17</v>
      </c>
      <c r="N363" s="40" t="s">
        <v>17</v>
      </c>
      <c r="O363" s="40"/>
      <c r="P363" s="40"/>
      <c r="Q363" s="40"/>
      <c r="R363" s="41" t="s">
        <v>159</v>
      </c>
      <c r="S363" s="42" t="s">
        <v>48</v>
      </c>
      <c r="T363" s="43">
        <f>10000+29791+34000+21269</f>
        <v>95060</v>
      </c>
      <c r="U363" s="43"/>
      <c r="V363" s="43"/>
      <c r="W363" s="43"/>
      <c r="X363" s="43"/>
      <c r="Y363" s="43"/>
      <c r="Z363" s="44">
        <f>T363+U363+V363+W363+X363+Y363</f>
        <v>95060</v>
      </c>
      <c r="AA363" s="42">
        <v>2015</v>
      </c>
      <c r="AB363" s="99"/>
      <c r="AC363" s="51"/>
      <c r="AD363" s="32"/>
      <c r="AE363" s="1"/>
      <c r="AF363" s="1"/>
    </row>
    <row r="364" spans="1:32" ht="30" x14ac:dyDescent="0.2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14" t="s">
        <v>160</v>
      </c>
      <c r="S364" s="12" t="s">
        <v>4</v>
      </c>
      <c r="T364" s="16">
        <v>100</v>
      </c>
      <c r="U364" s="16"/>
      <c r="V364" s="16"/>
      <c r="W364" s="16"/>
      <c r="X364" s="16"/>
      <c r="Y364" s="16"/>
      <c r="Z364" s="6">
        <v>100</v>
      </c>
      <c r="AA364" s="12">
        <v>2015</v>
      </c>
    </row>
    <row r="365" spans="1:32" ht="27.6" customHeight="1" x14ac:dyDescent="0.25">
      <c r="A365" s="40"/>
      <c r="B365" s="40"/>
      <c r="C365" s="40"/>
      <c r="D365" s="40" t="s">
        <v>17</v>
      </c>
      <c r="E365" s="40" t="s">
        <v>27</v>
      </c>
      <c r="F365" s="40" t="s">
        <v>17</v>
      </c>
      <c r="G365" s="40" t="s">
        <v>25</v>
      </c>
      <c r="H365" s="40" t="s">
        <v>17</v>
      </c>
      <c r="I365" s="40" t="s">
        <v>25</v>
      </c>
      <c r="J365" s="40" t="s">
        <v>19</v>
      </c>
      <c r="K365" s="40" t="s">
        <v>17</v>
      </c>
      <c r="L365" s="40" t="s">
        <v>17</v>
      </c>
      <c r="M365" s="40" t="s">
        <v>17</v>
      </c>
      <c r="N365" s="40" t="s">
        <v>17</v>
      </c>
      <c r="O365" s="40" t="s">
        <v>17</v>
      </c>
      <c r="P365" s="40" t="s">
        <v>17</v>
      </c>
      <c r="Q365" s="40" t="s">
        <v>17</v>
      </c>
      <c r="R365" s="113" t="s">
        <v>161</v>
      </c>
      <c r="S365" s="110" t="s">
        <v>48</v>
      </c>
      <c r="T365" s="44">
        <f>T366+T367+T368+T369</f>
        <v>239550</v>
      </c>
      <c r="U365" s="44">
        <f>U370+U371+U372</f>
        <v>4377.1000000000004</v>
      </c>
      <c r="V365" s="44"/>
      <c r="W365" s="44"/>
      <c r="X365" s="44"/>
      <c r="Y365" s="44"/>
      <c r="Z365" s="44">
        <f t="shared" ref="Z365:Z375" si="29">T365+U365+V365+W365+X365+Y365</f>
        <v>243927.1</v>
      </c>
      <c r="AA365" s="42">
        <v>2016</v>
      </c>
    </row>
    <row r="366" spans="1:32" ht="27.6" customHeight="1" x14ac:dyDescent="0.25">
      <c r="A366" s="40" t="s">
        <v>17</v>
      </c>
      <c r="B366" s="40" t="s">
        <v>18</v>
      </c>
      <c r="C366" s="40" t="s">
        <v>19</v>
      </c>
      <c r="D366" s="40" t="s">
        <v>17</v>
      </c>
      <c r="E366" s="40" t="s">
        <v>27</v>
      </c>
      <c r="F366" s="40" t="s">
        <v>17</v>
      </c>
      <c r="G366" s="40" t="s">
        <v>25</v>
      </c>
      <c r="H366" s="40" t="s">
        <v>17</v>
      </c>
      <c r="I366" s="40" t="s">
        <v>25</v>
      </c>
      <c r="J366" s="40" t="s">
        <v>19</v>
      </c>
      <c r="K366" s="40" t="s">
        <v>17</v>
      </c>
      <c r="L366" s="40" t="s">
        <v>18</v>
      </c>
      <c r="M366" s="40" t="s">
        <v>17</v>
      </c>
      <c r="N366" s="40" t="s">
        <v>18</v>
      </c>
      <c r="O366" s="40"/>
      <c r="P366" s="40"/>
      <c r="Q366" s="40"/>
      <c r="R366" s="114"/>
      <c r="S366" s="111"/>
      <c r="T366" s="43">
        <f>90000+2250</f>
        <v>92250</v>
      </c>
      <c r="U366" s="43"/>
      <c r="V366" s="43"/>
      <c r="W366" s="43"/>
      <c r="X366" s="43"/>
      <c r="Y366" s="43"/>
      <c r="Z366" s="44">
        <f t="shared" si="29"/>
        <v>92250</v>
      </c>
      <c r="AA366" s="42">
        <v>2015</v>
      </c>
    </row>
    <row r="367" spans="1:32" ht="27.6" customHeight="1" x14ac:dyDescent="0.25">
      <c r="A367" s="40" t="s">
        <v>17</v>
      </c>
      <c r="B367" s="40" t="s">
        <v>18</v>
      </c>
      <c r="C367" s="40" t="s">
        <v>19</v>
      </c>
      <c r="D367" s="40" t="s">
        <v>17</v>
      </c>
      <c r="E367" s="40" t="s">
        <v>27</v>
      </c>
      <c r="F367" s="40" t="s">
        <v>17</v>
      </c>
      <c r="G367" s="40" t="s">
        <v>25</v>
      </c>
      <c r="H367" s="40" t="s">
        <v>17</v>
      </c>
      <c r="I367" s="40" t="s">
        <v>25</v>
      </c>
      <c r="J367" s="40" t="s">
        <v>19</v>
      </c>
      <c r="K367" s="40" t="s">
        <v>33</v>
      </c>
      <c r="L367" s="40" t="s">
        <v>29</v>
      </c>
      <c r="M367" s="40" t="s">
        <v>28</v>
      </c>
      <c r="N367" s="40" t="s">
        <v>19</v>
      </c>
      <c r="O367" s="40"/>
      <c r="P367" s="40"/>
      <c r="Q367" s="40"/>
      <c r="R367" s="114"/>
      <c r="S367" s="111"/>
      <c r="T367" s="43">
        <f>60000+74550</f>
        <v>134550</v>
      </c>
      <c r="U367" s="43"/>
      <c r="V367" s="43"/>
      <c r="W367" s="43"/>
      <c r="X367" s="43"/>
      <c r="Y367" s="43"/>
      <c r="Z367" s="44">
        <f t="shared" si="29"/>
        <v>134550</v>
      </c>
      <c r="AA367" s="42">
        <v>2015</v>
      </c>
    </row>
    <row r="368" spans="1:32" ht="27.6" customHeight="1" x14ac:dyDescent="0.25">
      <c r="A368" s="40" t="s">
        <v>17</v>
      </c>
      <c r="B368" s="40" t="s">
        <v>18</v>
      </c>
      <c r="C368" s="40" t="s">
        <v>19</v>
      </c>
      <c r="D368" s="40" t="s">
        <v>17</v>
      </c>
      <c r="E368" s="40" t="s">
        <v>27</v>
      </c>
      <c r="F368" s="40" t="s">
        <v>17</v>
      </c>
      <c r="G368" s="40" t="s">
        <v>25</v>
      </c>
      <c r="H368" s="40" t="s">
        <v>17</v>
      </c>
      <c r="I368" s="40" t="s">
        <v>25</v>
      </c>
      <c r="J368" s="40" t="s">
        <v>19</v>
      </c>
      <c r="K368" s="40" t="s">
        <v>24</v>
      </c>
      <c r="L368" s="40" t="s">
        <v>17</v>
      </c>
      <c r="M368" s="40" t="s">
        <v>19</v>
      </c>
      <c r="N368" s="40" t="s">
        <v>33</v>
      </c>
      <c r="O368" s="40"/>
      <c r="P368" s="40"/>
      <c r="Q368" s="40"/>
      <c r="R368" s="114"/>
      <c r="S368" s="111"/>
      <c r="T368" s="43">
        <v>10500</v>
      </c>
      <c r="U368" s="43"/>
      <c r="V368" s="43"/>
      <c r="W368" s="43"/>
      <c r="X368" s="43"/>
      <c r="Y368" s="43"/>
      <c r="Z368" s="44">
        <f>T368+U368+V368+W368+X368+Y368</f>
        <v>10500</v>
      </c>
      <c r="AA368" s="42">
        <v>2015</v>
      </c>
    </row>
    <row r="369" spans="1:32" ht="27.6" customHeight="1" x14ac:dyDescent="0.25">
      <c r="A369" s="40" t="s">
        <v>17</v>
      </c>
      <c r="B369" s="40" t="s">
        <v>18</v>
      </c>
      <c r="C369" s="40" t="s">
        <v>19</v>
      </c>
      <c r="D369" s="40" t="s">
        <v>17</v>
      </c>
      <c r="E369" s="40" t="s">
        <v>27</v>
      </c>
      <c r="F369" s="40" t="s">
        <v>17</v>
      </c>
      <c r="G369" s="40" t="s">
        <v>25</v>
      </c>
      <c r="H369" s="40" t="s">
        <v>17</v>
      </c>
      <c r="I369" s="40" t="s">
        <v>25</v>
      </c>
      <c r="J369" s="40" t="s">
        <v>19</v>
      </c>
      <c r="K369" s="40" t="s">
        <v>33</v>
      </c>
      <c r="L369" s="40" t="s">
        <v>27</v>
      </c>
      <c r="M369" s="40" t="s">
        <v>29</v>
      </c>
      <c r="N369" s="40" t="s">
        <v>19</v>
      </c>
      <c r="O369" s="40"/>
      <c r="P369" s="40"/>
      <c r="Q369" s="40"/>
      <c r="R369" s="114"/>
      <c r="S369" s="111"/>
      <c r="T369" s="43">
        <v>2250</v>
      </c>
      <c r="U369" s="43"/>
      <c r="V369" s="43"/>
      <c r="W369" s="43"/>
      <c r="X369" s="43"/>
      <c r="Y369" s="43"/>
      <c r="Z369" s="44">
        <f>T369+U369+V369+W369+X369+Y369</f>
        <v>2250</v>
      </c>
      <c r="AA369" s="42">
        <v>2015</v>
      </c>
    </row>
    <row r="370" spans="1:32" ht="27.6" customHeight="1" x14ac:dyDescent="0.25">
      <c r="A370" s="40" t="s">
        <v>17</v>
      </c>
      <c r="B370" s="40" t="s">
        <v>18</v>
      </c>
      <c r="C370" s="40" t="s">
        <v>25</v>
      </c>
      <c r="D370" s="40" t="s">
        <v>17</v>
      </c>
      <c r="E370" s="40" t="s">
        <v>27</v>
      </c>
      <c r="F370" s="40" t="s">
        <v>17</v>
      </c>
      <c r="G370" s="40" t="s">
        <v>25</v>
      </c>
      <c r="H370" s="40" t="s">
        <v>17</v>
      </c>
      <c r="I370" s="40" t="s">
        <v>25</v>
      </c>
      <c r="J370" s="40" t="s">
        <v>19</v>
      </c>
      <c r="K370" s="40" t="s">
        <v>17</v>
      </c>
      <c r="L370" s="40" t="s">
        <v>18</v>
      </c>
      <c r="M370" s="40" t="s">
        <v>24</v>
      </c>
      <c r="N370" s="40" t="s">
        <v>17</v>
      </c>
      <c r="O370" s="40" t="s">
        <v>19</v>
      </c>
      <c r="P370" s="40" t="s">
        <v>33</v>
      </c>
      <c r="Q370" s="40" t="s">
        <v>80</v>
      </c>
      <c r="R370" s="114"/>
      <c r="S370" s="111"/>
      <c r="T370" s="43"/>
      <c r="U370" s="43">
        <v>3063.9</v>
      </c>
      <c r="V370" s="43"/>
      <c r="W370" s="43"/>
      <c r="X370" s="43"/>
      <c r="Y370" s="43"/>
      <c r="Z370" s="44">
        <f>T370+U370+V370+W370+X370+Y370</f>
        <v>3063.9</v>
      </c>
      <c r="AA370" s="42">
        <v>2016</v>
      </c>
    </row>
    <row r="371" spans="1:32" ht="27.6" customHeight="1" x14ac:dyDescent="0.25">
      <c r="A371" s="40" t="s">
        <v>17</v>
      </c>
      <c r="B371" s="40" t="s">
        <v>18</v>
      </c>
      <c r="C371" s="40" t="s">
        <v>25</v>
      </c>
      <c r="D371" s="40" t="s">
        <v>17</v>
      </c>
      <c r="E371" s="40" t="s">
        <v>27</v>
      </c>
      <c r="F371" s="40" t="s">
        <v>17</v>
      </c>
      <c r="G371" s="40" t="s">
        <v>25</v>
      </c>
      <c r="H371" s="40" t="s">
        <v>17</v>
      </c>
      <c r="I371" s="40" t="s">
        <v>25</v>
      </c>
      <c r="J371" s="40" t="s">
        <v>19</v>
      </c>
      <c r="K371" s="40" t="s">
        <v>17</v>
      </c>
      <c r="L371" s="40" t="s">
        <v>18</v>
      </c>
      <c r="M371" s="40" t="s">
        <v>81</v>
      </c>
      <c r="N371" s="40" t="s">
        <v>17</v>
      </c>
      <c r="O371" s="40" t="s">
        <v>19</v>
      </c>
      <c r="P371" s="40" t="s">
        <v>33</v>
      </c>
      <c r="Q371" s="40" t="s">
        <v>80</v>
      </c>
      <c r="R371" s="114"/>
      <c r="S371" s="111"/>
      <c r="T371" s="43"/>
      <c r="U371" s="43">
        <v>656.6</v>
      </c>
      <c r="V371" s="43"/>
      <c r="W371" s="43"/>
      <c r="X371" s="43"/>
      <c r="Y371" s="43"/>
      <c r="Z371" s="44">
        <f>T371+U371+V371+W371+X371+Y371</f>
        <v>656.6</v>
      </c>
      <c r="AA371" s="42">
        <v>2016</v>
      </c>
    </row>
    <row r="372" spans="1:32" ht="27.6" customHeight="1" x14ac:dyDescent="0.25">
      <c r="A372" s="40" t="s">
        <v>17</v>
      </c>
      <c r="B372" s="40" t="s">
        <v>18</v>
      </c>
      <c r="C372" s="40" t="s">
        <v>25</v>
      </c>
      <c r="D372" s="40" t="s">
        <v>17</v>
      </c>
      <c r="E372" s="40" t="s">
        <v>27</v>
      </c>
      <c r="F372" s="40" t="s">
        <v>17</v>
      </c>
      <c r="G372" s="40" t="s">
        <v>25</v>
      </c>
      <c r="H372" s="40" t="s">
        <v>17</v>
      </c>
      <c r="I372" s="40" t="s">
        <v>25</v>
      </c>
      <c r="J372" s="40" t="s">
        <v>19</v>
      </c>
      <c r="K372" s="40" t="s">
        <v>17</v>
      </c>
      <c r="L372" s="40" t="s">
        <v>18</v>
      </c>
      <c r="M372" s="40" t="s">
        <v>17</v>
      </c>
      <c r="N372" s="40" t="s">
        <v>17</v>
      </c>
      <c r="O372" s="40" t="s">
        <v>17</v>
      </c>
      <c r="P372" s="40" t="s">
        <v>17</v>
      </c>
      <c r="Q372" s="40" t="s">
        <v>18</v>
      </c>
      <c r="R372" s="115"/>
      <c r="S372" s="112"/>
      <c r="T372" s="43"/>
      <c r="U372" s="43">
        <v>656.6</v>
      </c>
      <c r="V372" s="43"/>
      <c r="W372" s="43"/>
      <c r="X372" s="43"/>
      <c r="Y372" s="43"/>
      <c r="Z372" s="44">
        <f>T372+U372+V372+W372+X372+Y372</f>
        <v>656.6</v>
      </c>
      <c r="AA372" s="42">
        <v>2016</v>
      </c>
    </row>
    <row r="373" spans="1:32" ht="30" x14ac:dyDescent="0.2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4" t="s">
        <v>162</v>
      </c>
      <c r="S373" s="12" t="s">
        <v>43</v>
      </c>
      <c r="T373" s="15">
        <v>2</v>
      </c>
      <c r="U373" s="15"/>
      <c r="V373" s="15"/>
      <c r="W373" s="15"/>
      <c r="X373" s="15"/>
      <c r="Y373" s="15"/>
      <c r="Z373" s="6">
        <f t="shared" si="29"/>
        <v>2</v>
      </c>
      <c r="AA373" s="12">
        <v>2015</v>
      </c>
    </row>
    <row r="374" spans="1:32" ht="30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4" t="s">
        <v>163</v>
      </c>
      <c r="S374" s="12" t="s">
        <v>43</v>
      </c>
      <c r="T374" s="15"/>
      <c r="U374" s="15">
        <v>3</v>
      </c>
      <c r="V374" s="15"/>
      <c r="W374" s="15"/>
      <c r="X374" s="15"/>
      <c r="Y374" s="15"/>
      <c r="Z374" s="6">
        <f t="shared" si="29"/>
        <v>3</v>
      </c>
      <c r="AA374" s="12">
        <v>2016</v>
      </c>
    </row>
    <row r="375" spans="1:32" ht="30" x14ac:dyDescent="0.2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4" t="s">
        <v>164</v>
      </c>
      <c r="S375" s="12" t="s">
        <v>43</v>
      </c>
      <c r="T375" s="15">
        <v>5</v>
      </c>
      <c r="U375" s="15"/>
      <c r="V375" s="15"/>
      <c r="W375" s="15"/>
      <c r="X375" s="15"/>
      <c r="Y375" s="15"/>
      <c r="Z375" s="6">
        <f t="shared" si="29"/>
        <v>5</v>
      </c>
      <c r="AA375" s="12">
        <v>2015</v>
      </c>
    </row>
    <row r="376" spans="1:32" ht="44.25" x14ac:dyDescent="0.25">
      <c r="A376" s="40"/>
      <c r="B376" s="40"/>
      <c r="C376" s="40"/>
      <c r="D376" s="40"/>
      <c r="E376" s="40"/>
      <c r="F376" s="40"/>
      <c r="G376" s="40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1" t="s">
        <v>165</v>
      </c>
      <c r="S376" s="42" t="s">
        <v>39</v>
      </c>
      <c r="T376" s="46">
        <v>1</v>
      </c>
      <c r="U376" s="46">
        <v>1</v>
      </c>
      <c r="V376" s="46">
        <v>1</v>
      </c>
      <c r="W376" s="46">
        <v>1</v>
      </c>
      <c r="X376" s="46">
        <v>1</v>
      </c>
      <c r="Y376" s="46">
        <v>1</v>
      </c>
      <c r="Z376" s="47">
        <v>1</v>
      </c>
      <c r="AA376" s="42">
        <v>2020</v>
      </c>
    </row>
    <row r="377" spans="1:32" ht="30" x14ac:dyDescent="0.2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14" t="s">
        <v>166</v>
      </c>
      <c r="S377" s="12" t="s">
        <v>44</v>
      </c>
      <c r="T377" s="15">
        <v>45</v>
      </c>
      <c r="U377" s="15">
        <v>65</v>
      </c>
      <c r="V377" s="15">
        <v>40</v>
      </c>
      <c r="W377" s="15">
        <v>50</v>
      </c>
      <c r="X377" s="15">
        <v>55</v>
      </c>
      <c r="Y377" s="15">
        <v>45</v>
      </c>
      <c r="Z377" s="6">
        <f>T377+U377+V377+W377+X377+Y377</f>
        <v>300</v>
      </c>
      <c r="AA377" s="12">
        <v>2020</v>
      </c>
    </row>
    <row r="378" spans="1:32" ht="90" x14ac:dyDescent="0.25">
      <c r="A378" s="40"/>
      <c r="B378" s="40"/>
      <c r="C378" s="40"/>
      <c r="D378" s="40"/>
      <c r="E378" s="40"/>
      <c r="F378" s="40"/>
      <c r="G378" s="40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1" t="s">
        <v>167</v>
      </c>
      <c r="S378" s="42" t="s">
        <v>39</v>
      </c>
      <c r="T378" s="46">
        <v>1</v>
      </c>
      <c r="U378" s="46">
        <v>1</v>
      </c>
      <c r="V378" s="46">
        <v>1</v>
      </c>
      <c r="W378" s="46">
        <v>1</v>
      </c>
      <c r="X378" s="46">
        <v>1</v>
      </c>
      <c r="Y378" s="46">
        <v>1</v>
      </c>
      <c r="Z378" s="47">
        <v>1</v>
      </c>
      <c r="AA378" s="42">
        <v>2020</v>
      </c>
    </row>
    <row r="379" spans="1:32" ht="60" x14ac:dyDescent="0.2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14" t="s">
        <v>168</v>
      </c>
      <c r="S379" s="12" t="s">
        <v>43</v>
      </c>
      <c r="T379" s="15">
        <v>24</v>
      </c>
      <c r="U379" s="15">
        <v>30</v>
      </c>
      <c r="V379" s="15">
        <v>40</v>
      </c>
      <c r="W379" s="15">
        <v>24</v>
      </c>
      <c r="X379" s="15">
        <v>24</v>
      </c>
      <c r="Y379" s="15">
        <v>24</v>
      </c>
      <c r="Z379" s="6">
        <f>T379+U379+V379+W379+X379+Y379</f>
        <v>166</v>
      </c>
      <c r="AA379" s="12">
        <v>2020</v>
      </c>
    </row>
    <row r="380" spans="1:32" ht="45" x14ac:dyDescent="0.25">
      <c r="A380" s="40"/>
      <c r="B380" s="40"/>
      <c r="C380" s="40"/>
      <c r="D380" s="40"/>
      <c r="E380" s="40"/>
      <c r="F380" s="40"/>
      <c r="G380" s="40"/>
      <c r="H380" s="40"/>
      <c r="I380" s="40"/>
      <c r="J380" s="40"/>
      <c r="K380" s="40"/>
      <c r="L380" s="40"/>
      <c r="M380" s="40"/>
      <c r="N380" s="40"/>
      <c r="O380" s="40"/>
      <c r="P380" s="40"/>
      <c r="Q380" s="40"/>
      <c r="R380" s="41" t="s">
        <v>169</v>
      </c>
      <c r="S380" s="42" t="s">
        <v>39</v>
      </c>
      <c r="T380" s="46">
        <v>1</v>
      </c>
      <c r="U380" s="46">
        <v>1</v>
      </c>
      <c r="V380" s="46">
        <v>1</v>
      </c>
      <c r="W380" s="46"/>
      <c r="X380" s="46"/>
      <c r="Y380" s="46"/>
      <c r="Z380" s="47">
        <v>1</v>
      </c>
      <c r="AA380" s="42">
        <v>2017</v>
      </c>
    </row>
    <row r="381" spans="1:32" ht="30" x14ac:dyDescent="0.2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14" t="s">
        <v>170</v>
      </c>
      <c r="S381" s="12" t="s">
        <v>43</v>
      </c>
      <c r="T381" s="15">
        <v>48</v>
      </c>
      <c r="U381" s="15">
        <v>48</v>
      </c>
      <c r="V381" s="15">
        <v>48</v>
      </c>
      <c r="W381" s="15"/>
      <c r="X381" s="15"/>
      <c r="Y381" s="15"/>
      <c r="Z381" s="6">
        <f>T381+U381+V381+W381+X381+Y381</f>
        <v>144</v>
      </c>
      <c r="AA381" s="12">
        <v>2017</v>
      </c>
    </row>
    <row r="382" spans="1:32" s="37" customFormat="1" ht="30" x14ac:dyDescent="0.25">
      <c r="A382" s="40"/>
      <c r="B382" s="40"/>
      <c r="C382" s="40"/>
      <c r="D382" s="40"/>
      <c r="E382" s="40"/>
      <c r="F382" s="40"/>
      <c r="G382" s="40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41" t="s">
        <v>171</v>
      </c>
      <c r="S382" s="42" t="s">
        <v>39</v>
      </c>
      <c r="T382" s="46">
        <v>1</v>
      </c>
      <c r="U382" s="46">
        <v>1</v>
      </c>
      <c r="V382" s="46">
        <v>1</v>
      </c>
      <c r="W382" s="46">
        <v>1</v>
      </c>
      <c r="X382" s="46">
        <v>1</v>
      </c>
      <c r="Y382" s="46">
        <v>1</v>
      </c>
      <c r="Z382" s="47">
        <v>1</v>
      </c>
      <c r="AA382" s="42">
        <v>2020</v>
      </c>
      <c r="AB382" s="102"/>
      <c r="AC382" s="53"/>
      <c r="AD382" s="30"/>
      <c r="AE382" s="31"/>
      <c r="AF382" s="31"/>
    </row>
    <row r="383" spans="1:32" s="17" customFormat="1" ht="30" x14ac:dyDescent="0.2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14" t="s">
        <v>172</v>
      </c>
      <c r="S383" s="12" t="s">
        <v>43</v>
      </c>
      <c r="T383" s="15">
        <v>4</v>
      </c>
      <c r="U383" s="15">
        <v>4</v>
      </c>
      <c r="V383" s="15">
        <v>4</v>
      </c>
      <c r="W383" s="15">
        <v>4</v>
      </c>
      <c r="X383" s="15">
        <v>4</v>
      </c>
      <c r="Y383" s="15">
        <v>4</v>
      </c>
      <c r="Z383" s="6">
        <f t="shared" ref="Z383:Z388" si="30">T383+U383+V383+W383+X383+Y383</f>
        <v>24</v>
      </c>
      <c r="AA383" s="12">
        <v>2020</v>
      </c>
      <c r="AB383" s="99"/>
      <c r="AC383" s="51"/>
      <c r="AD383" s="32"/>
      <c r="AE383" s="1"/>
      <c r="AF383" s="1"/>
    </row>
    <row r="384" spans="1:32" s="17" customFormat="1" ht="25.9" customHeight="1" x14ac:dyDescent="0.25">
      <c r="A384" s="40" t="s">
        <v>17</v>
      </c>
      <c r="B384" s="40" t="s">
        <v>18</v>
      </c>
      <c r="C384" s="40" t="s">
        <v>19</v>
      </c>
      <c r="D384" s="40" t="s">
        <v>17</v>
      </c>
      <c r="E384" s="40" t="s">
        <v>27</v>
      </c>
      <c r="F384" s="40" t="s">
        <v>17</v>
      </c>
      <c r="G384" s="40" t="s">
        <v>25</v>
      </c>
      <c r="H384" s="40" t="s">
        <v>17</v>
      </c>
      <c r="I384" s="40" t="s">
        <v>25</v>
      </c>
      <c r="J384" s="40" t="s">
        <v>19</v>
      </c>
      <c r="K384" s="40" t="s">
        <v>17</v>
      </c>
      <c r="L384" s="40" t="s">
        <v>17</v>
      </c>
      <c r="M384" s="40" t="s">
        <v>17</v>
      </c>
      <c r="N384" s="40" t="s">
        <v>17</v>
      </c>
      <c r="O384" s="40"/>
      <c r="P384" s="40"/>
      <c r="Q384" s="40"/>
      <c r="R384" s="113" t="s">
        <v>173</v>
      </c>
      <c r="S384" s="110" t="s">
        <v>48</v>
      </c>
      <c r="T384" s="44">
        <f>T385+T386</f>
        <v>44000</v>
      </c>
      <c r="U384" s="44">
        <f>U385+U386+U387</f>
        <v>78296.899999999994</v>
      </c>
      <c r="V384" s="44">
        <f>V385+V386+V387</f>
        <v>74550</v>
      </c>
      <c r="W384" s="44"/>
      <c r="X384" s="44"/>
      <c r="Y384" s="44"/>
      <c r="Z384" s="44">
        <f t="shared" si="30"/>
        <v>196846.9</v>
      </c>
      <c r="AA384" s="42">
        <v>2017</v>
      </c>
      <c r="AB384" s="99"/>
      <c r="AC384" s="51"/>
      <c r="AD384" s="32"/>
      <c r="AE384" s="1"/>
      <c r="AF384" s="1"/>
    </row>
    <row r="385" spans="1:32" s="17" customFormat="1" ht="25.9" customHeight="1" x14ac:dyDescent="0.25">
      <c r="A385" s="40" t="s">
        <v>17</v>
      </c>
      <c r="B385" s="40" t="s">
        <v>18</v>
      </c>
      <c r="C385" s="40" t="s">
        <v>19</v>
      </c>
      <c r="D385" s="40" t="s">
        <v>17</v>
      </c>
      <c r="E385" s="40" t="s">
        <v>27</v>
      </c>
      <c r="F385" s="40" t="s">
        <v>17</v>
      </c>
      <c r="G385" s="40" t="s">
        <v>25</v>
      </c>
      <c r="H385" s="40" t="s">
        <v>17</v>
      </c>
      <c r="I385" s="40" t="s">
        <v>25</v>
      </c>
      <c r="J385" s="40" t="s">
        <v>19</v>
      </c>
      <c r="K385" s="40" t="s">
        <v>17</v>
      </c>
      <c r="L385" s="40" t="s">
        <v>18</v>
      </c>
      <c r="M385" s="40" t="s">
        <v>17</v>
      </c>
      <c r="N385" s="40" t="s">
        <v>17</v>
      </c>
      <c r="O385" s="40" t="s">
        <v>17</v>
      </c>
      <c r="P385" s="40" t="s">
        <v>17</v>
      </c>
      <c r="Q385" s="40" t="s">
        <v>19</v>
      </c>
      <c r="R385" s="114"/>
      <c r="S385" s="111"/>
      <c r="T385" s="43">
        <v>22000</v>
      </c>
      <c r="U385" s="43">
        <f>44941.2-38058.5-3135.8</f>
        <v>3746.8999999999969</v>
      </c>
      <c r="V385" s="43">
        <v>44939.199999999997</v>
      </c>
      <c r="W385" s="43"/>
      <c r="X385" s="43"/>
      <c r="Y385" s="43"/>
      <c r="Z385" s="44">
        <f t="shared" si="30"/>
        <v>70686.099999999991</v>
      </c>
      <c r="AA385" s="42">
        <v>2017</v>
      </c>
      <c r="AB385" s="99"/>
      <c r="AC385" s="51"/>
      <c r="AD385" s="32"/>
      <c r="AE385" s="1"/>
      <c r="AF385" s="1"/>
    </row>
    <row r="386" spans="1:32" s="17" customFormat="1" ht="22.15" customHeight="1" x14ac:dyDescent="0.25">
      <c r="A386" s="40" t="s">
        <v>17</v>
      </c>
      <c r="B386" s="40" t="s">
        <v>18</v>
      </c>
      <c r="C386" s="40" t="s">
        <v>19</v>
      </c>
      <c r="D386" s="40" t="s">
        <v>17</v>
      </c>
      <c r="E386" s="40" t="s">
        <v>27</v>
      </c>
      <c r="F386" s="40" t="s">
        <v>17</v>
      </c>
      <c r="G386" s="40" t="s">
        <v>25</v>
      </c>
      <c r="H386" s="40" t="s">
        <v>17</v>
      </c>
      <c r="I386" s="40" t="s">
        <v>25</v>
      </c>
      <c r="J386" s="40" t="s">
        <v>19</v>
      </c>
      <c r="K386" s="40" t="s">
        <v>33</v>
      </c>
      <c r="L386" s="40" t="s">
        <v>29</v>
      </c>
      <c r="M386" s="40" t="s">
        <v>28</v>
      </c>
      <c r="N386" s="40" t="s">
        <v>19</v>
      </c>
      <c r="O386" s="40"/>
      <c r="P386" s="40"/>
      <c r="Q386" s="40"/>
      <c r="R386" s="114"/>
      <c r="S386" s="111"/>
      <c r="T386" s="43">
        <v>22000</v>
      </c>
      <c r="U386" s="43"/>
      <c r="V386" s="43"/>
      <c r="W386" s="43"/>
      <c r="X386" s="43"/>
      <c r="Y386" s="43"/>
      <c r="Z386" s="44">
        <f t="shared" si="30"/>
        <v>22000</v>
      </c>
      <c r="AA386" s="42">
        <v>2017</v>
      </c>
      <c r="AB386" s="99"/>
      <c r="AC386" s="51"/>
      <c r="AD386" s="32"/>
      <c r="AE386" s="1"/>
      <c r="AF386" s="1"/>
    </row>
    <row r="387" spans="1:32" s="17" customFormat="1" ht="25.9" customHeight="1" x14ac:dyDescent="0.25">
      <c r="A387" s="40" t="s">
        <v>17</v>
      </c>
      <c r="B387" s="40" t="s">
        <v>18</v>
      </c>
      <c r="C387" s="40" t="s">
        <v>19</v>
      </c>
      <c r="D387" s="40" t="s">
        <v>17</v>
      </c>
      <c r="E387" s="40" t="s">
        <v>27</v>
      </c>
      <c r="F387" s="40" t="s">
        <v>17</v>
      </c>
      <c r="G387" s="40" t="s">
        <v>25</v>
      </c>
      <c r="H387" s="40" t="s">
        <v>17</v>
      </c>
      <c r="I387" s="40" t="s">
        <v>25</v>
      </c>
      <c r="J387" s="40" t="s">
        <v>19</v>
      </c>
      <c r="K387" s="40" t="s">
        <v>17</v>
      </c>
      <c r="L387" s="40" t="s">
        <v>18</v>
      </c>
      <c r="M387" s="40" t="s">
        <v>18</v>
      </c>
      <c r="N387" s="40" t="s">
        <v>17</v>
      </c>
      <c r="O387" s="40" t="s">
        <v>33</v>
      </c>
      <c r="P387" s="40" t="s">
        <v>19</v>
      </c>
      <c r="Q387" s="40" t="s">
        <v>71</v>
      </c>
      <c r="R387" s="115"/>
      <c r="S387" s="112"/>
      <c r="T387" s="43"/>
      <c r="U387" s="43">
        <v>74550</v>
      </c>
      <c r="V387" s="43">
        <v>29610.799999999999</v>
      </c>
      <c r="W387" s="43"/>
      <c r="X387" s="43"/>
      <c r="Y387" s="43"/>
      <c r="Z387" s="44">
        <f t="shared" si="30"/>
        <v>104160.8</v>
      </c>
      <c r="AA387" s="42">
        <v>2017</v>
      </c>
      <c r="AB387" s="99"/>
      <c r="AC387" s="51"/>
      <c r="AD387" s="32"/>
      <c r="AE387" s="1"/>
      <c r="AF387" s="1"/>
    </row>
    <row r="388" spans="1:32" s="17" customFormat="1" ht="29.25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4" t="s">
        <v>174</v>
      </c>
      <c r="S388" s="12" t="s">
        <v>43</v>
      </c>
      <c r="T388" s="16">
        <v>3</v>
      </c>
      <c r="U388" s="16"/>
      <c r="V388" s="16"/>
      <c r="W388" s="16"/>
      <c r="X388" s="16"/>
      <c r="Y388" s="16"/>
      <c r="Z388" s="6">
        <f t="shared" si="30"/>
        <v>3</v>
      </c>
      <c r="AA388" s="12">
        <v>2015</v>
      </c>
      <c r="AB388" s="99"/>
      <c r="AC388" s="51"/>
      <c r="AD388" s="32"/>
      <c r="AE388" s="119"/>
      <c r="AF388" s="119"/>
    </row>
    <row r="389" spans="1:32" s="17" customFormat="1" ht="30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4" t="s">
        <v>175</v>
      </c>
      <c r="S389" s="12" t="s">
        <v>4</v>
      </c>
      <c r="T389" s="16"/>
      <c r="U389" s="16">
        <v>50</v>
      </c>
      <c r="V389" s="16">
        <v>50</v>
      </c>
      <c r="W389" s="16"/>
      <c r="X389" s="16"/>
      <c r="Y389" s="16"/>
      <c r="Z389" s="6">
        <f>U389+V389</f>
        <v>100</v>
      </c>
      <c r="AA389" s="12">
        <v>2017</v>
      </c>
      <c r="AB389" s="99"/>
      <c r="AC389" s="51"/>
      <c r="AD389" s="32"/>
      <c r="AE389" s="88"/>
      <c r="AF389" s="88"/>
    </row>
    <row r="390" spans="1:32" s="17" customFormat="1" ht="27.6" customHeight="1" x14ac:dyDescent="0.25">
      <c r="A390" s="40" t="s">
        <v>17</v>
      </c>
      <c r="B390" s="40" t="s">
        <v>18</v>
      </c>
      <c r="C390" s="40" t="s">
        <v>19</v>
      </c>
      <c r="D390" s="40" t="s">
        <v>17</v>
      </c>
      <c r="E390" s="40" t="s">
        <v>27</v>
      </c>
      <c r="F390" s="40" t="s">
        <v>17</v>
      </c>
      <c r="G390" s="40" t="s">
        <v>25</v>
      </c>
      <c r="H390" s="40" t="s">
        <v>17</v>
      </c>
      <c r="I390" s="40" t="s">
        <v>25</v>
      </c>
      <c r="J390" s="40" t="s">
        <v>19</v>
      </c>
      <c r="K390" s="40" t="s">
        <v>17</v>
      </c>
      <c r="L390" s="40" t="s">
        <v>17</v>
      </c>
      <c r="M390" s="40" t="s">
        <v>17</v>
      </c>
      <c r="N390" s="40" t="s">
        <v>17</v>
      </c>
      <c r="O390" s="40" t="s">
        <v>17</v>
      </c>
      <c r="P390" s="40" t="s">
        <v>17</v>
      </c>
      <c r="Q390" s="40" t="s">
        <v>17</v>
      </c>
      <c r="R390" s="113" t="s">
        <v>176</v>
      </c>
      <c r="S390" s="110" t="s">
        <v>48</v>
      </c>
      <c r="T390" s="44">
        <f>T391+T392</f>
        <v>106123.9</v>
      </c>
      <c r="U390" s="44">
        <f>U391+U392+U393</f>
        <v>8200.7999999999993</v>
      </c>
      <c r="V390" s="44"/>
      <c r="W390" s="42"/>
      <c r="X390" s="44">
        <f>X394+X395+X396</f>
        <v>93062.799999999988</v>
      </c>
      <c r="Y390" s="42"/>
      <c r="Z390" s="44">
        <f t="shared" ref="Z390:Z398" si="31">T390+U390+V390+W390+X390+Y390</f>
        <v>207387.5</v>
      </c>
      <c r="AA390" s="42">
        <v>2019</v>
      </c>
      <c r="AB390" s="99"/>
      <c r="AC390" s="51"/>
      <c r="AD390" s="32"/>
      <c r="AE390" s="88"/>
      <c r="AF390" s="88"/>
    </row>
    <row r="391" spans="1:32" s="17" customFormat="1" ht="27.6" customHeight="1" x14ac:dyDescent="0.25">
      <c r="A391" s="40" t="s">
        <v>17</v>
      </c>
      <c r="B391" s="40" t="s">
        <v>18</v>
      </c>
      <c r="C391" s="40" t="s">
        <v>19</v>
      </c>
      <c r="D391" s="40" t="s">
        <v>17</v>
      </c>
      <c r="E391" s="40" t="s">
        <v>27</v>
      </c>
      <c r="F391" s="40" t="s">
        <v>17</v>
      </c>
      <c r="G391" s="40" t="s">
        <v>25</v>
      </c>
      <c r="H391" s="40" t="s">
        <v>17</v>
      </c>
      <c r="I391" s="40" t="s">
        <v>25</v>
      </c>
      <c r="J391" s="40" t="s">
        <v>19</v>
      </c>
      <c r="K391" s="40" t="s">
        <v>17</v>
      </c>
      <c r="L391" s="40" t="s">
        <v>18</v>
      </c>
      <c r="M391" s="40" t="s">
        <v>17</v>
      </c>
      <c r="N391" s="40" t="s">
        <v>17</v>
      </c>
      <c r="O391" s="40"/>
      <c r="P391" s="40"/>
      <c r="Q391" s="40"/>
      <c r="R391" s="114"/>
      <c r="S391" s="111"/>
      <c r="T391" s="43">
        <f>59700-6250-776.1</f>
        <v>52673.9</v>
      </c>
      <c r="U391" s="42"/>
      <c r="V391" s="42"/>
      <c r="W391" s="42"/>
      <c r="X391" s="42"/>
      <c r="Y391" s="42"/>
      <c r="Z391" s="44">
        <f t="shared" si="31"/>
        <v>52673.9</v>
      </c>
      <c r="AA391" s="42">
        <v>2015</v>
      </c>
      <c r="AB391" s="99"/>
      <c r="AC391" s="51"/>
      <c r="AD391" s="32"/>
      <c r="AE391" s="1"/>
      <c r="AF391" s="1"/>
    </row>
    <row r="392" spans="1:32" s="17" customFormat="1" ht="27.6" customHeight="1" x14ac:dyDescent="0.25">
      <c r="A392" s="40" t="s">
        <v>17</v>
      </c>
      <c r="B392" s="40" t="s">
        <v>18</v>
      </c>
      <c r="C392" s="40" t="s">
        <v>19</v>
      </c>
      <c r="D392" s="40" t="s">
        <v>17</v>
      </c>
      <c r="E392" s="40" t="s">
        <v>27</v>
      </c>
      <c r="F392" s="40" t="s">
        <v>17</v>
      </c>
      <c r="G392" s="40" t="s">
        <v>25</v>
      </c>
      <c r="H392" s="40" t="s">
        <v>17</v>
      </c>
      <c r="I392" s="40" t="s">
        <v>25</v>
      </c>
      <c r="J392" s="40" t="s">
        <v>19</v>
      </c>
      <c r="K392" s="40" t="s">
        <v>33</v>
      </c>
      <c r="L392" s="40" t="s">
        <v>29</v>
      </c>
      <c r="M392" s="40" t="s">
        <v>28</v>
      </c>
      <c r="N392" s="40" t="s">
        <v>19</v>
      </c>
      <c r="O392" s="40"/>
      <c r="P392" s="40"/>
      <c r="Q392" s="40"/>
      <c r="R392" s="114"/>
      <c r="S392" s="111"/>
      <c r="T392" s="43">
        <v>53450</v>
      </c>
      <c r="U392" s="42"/>
      <c r="V392" s="42"/>
      <c r="W392" s="42"/>
      <c r="X392" s="42"/>
      <c r="Y392" s="42"/>
      <c r="Z392" s="44">
        <f t="shared" si="31"/>
        <v>53450</v>
      </c>
      <c r="AA392" s="42">
        <v>2015</v>
      </c>
      <c r="AB392" s="99"/>
      <c r="AC392" s="51"/>
      <c r="AD392" s="32"/>
      <c r="AE392" s="1"/>
      <c r="AF392" s="1"/>
    </row>
    <row r="393" spans="1:32" s="17" customFormat="1" ht="27.6" customHeight="1" x14ac:dyDescent="0.25">
      <c r="A393" s="40" t="s">
        <v>17</v>
      </c>
      <c r="B393" s="40" t="s">
        <v>18</v>
      </c>
      <c r="C393" s="40" t="s">
        <v>19</v>
      </c>
      <c r="D393" s="40" t="s">
        <v>17</v>
      </c>
      <c r="E393" s="40" t="s">
        <v>27</v>
      </c>
      <c r="F393" s="40" t="s">
        <v>17</v>
      </c>
      <c r="G393" s="40" t="s">
        <v>25</v>
      </c>
      <c r="H393" s="40" t="s">
        <v>17</v>
      </c>
      <c r="I393" s="40" t="s">
        <v>25</v>
      </c>
      <c r="J393" s="40" t="s">
        <v>19</v>
      </c>
      <c r="K393" s="40" t="s">
        <v>17</v>
      </c>
      <c r="L393" s="40" t="s">
        <v>18</v>
      </c>
      <c r="M393" s="40" t="s">
        <v>18</v>
      </c>
      <c r="N393" s="40" t="s">
        <v>17</v>
      </c>
      <c r="O393" s="40" t="s">
        <v>33</v>
      </c>
      <c r="P393" s="40" t="s">
        <v>19</v>
      </c>
      <c r="Q393" s="40" t="s">
        <v>71</v>
      </c>
      <c r="R393" s="114"/>
      <c r="S393" s="111"/>
      <c r="T393" s="43"/>
      <c r="U393" s="43">
        <v>8200.7999999999993</v>
      </c>
      <c r="V393" s="43"/>
      <c r="W393" s="43"/>
      <c r="X393" s="43"/>
      <c r="Y393" s="43"/>
      <c r="Z393" s="44">
        <f t="shared" si="31"/>
        <v>8200.7999999999993</v>
      </c>
      <c r="AA393" s="42">
        <v>2016</v>
      </c>
      <c r="AB393" s="99"/>
      <c r="AC393" s="51"/>
      <c r="AD393" s="32"/>
      <c r="AE393" s="1"/>
      <c r="AF393" s="1"/>
    </row>
    <row r="394" spans="1:32" s="17" customFormat="1" ht="27.6" customHeight="1" x14ac:dyDescent="0.25">
      <c r="A394" s="40" t="s">
        <v>17</v>
      </c>
      <c r="B394" s="40" t="s">
        <v>18</v>
      </c>
      <c r="C394" s="40" t="s">
        <v>19</v>
      </c>
      <c r="D394" s="40" t="s">
        <v>17</v>
      </c>
      <c r="E394" s="40" t="s">
        <v>27</v>
      </c>
      <c r="F394" s="40" t="s">
        <v>17</v>
      </c>
      <c r="G394" s="40" t="s">
        <v>25</v>
      </c>
      <c r="H394" s="40" t="s">
        <v>17</v>
      </c>
      <c r="I394" s="40" t="s">
        <v>25</v>
      </c>
      <c r="J394" s="40" t="s">
        <v>19</v>
      </c>
      <c r="K394" s="40" t="s">
        <v>17</v>
      </c>
      <c r="L394" s="40" t="s">
        <v>18</v>
      </c>
      <c r="M394" s="40" t="s">
        <v>17</v>
      </c>
      <c r="N394" s="40" t="s">
        <v>17</v>
      </c>
      <c r="O394" s="40" t="s">
        <v>17</v>
      </c>
      <c r="P394" s="40" t="s">
        <v>17</v>
      </c>
      <c r="Q394" s="40" t="s">
        <v>17</v>
      </c>
      <c r="R394" s="114"/>
      <c r="S394" s="111"/>
      <c r="T394" s="43"/>
      <c r="U394" s="43"/>
      <c r="V394" s="43"/>
      <c r="W394" s="43"/>
      <c r="X394" s="43">
        <f>2011.3-1712.3</f>
        <v>299</v>
      </c>
      <c r="Y394" s="43"/>
      <c r="Z394" s="44">
        <f>T394+U394+V394+W394+X394+Y394</f>
        <v>299</v>
      </c>
      <c r="AA394" s="42">
        <v>2019</v>
      </c>
      <c r="AB394" s="99"/>
      <c r="AC394" s="51"/>
      <c r="AD394" s="32"/>
      <c r="AE394" s="1"/>
      <c r="AF394" s="1"/>
    </row>
    <row r="395" spans="1:32" s="17" customFormat="1" ht="27.6" customHeight="1" x14ac:dyDescent="0.25">
      <c r="A395" s="40" t="s">
        <v>17</v>
      </c>
      <c r="B395" s="40" t="s">
        <v>18</v>
      </c>
      <c r="C395" s="40" t="s">
        <v>19</v>
      </c>
      <c r="D395" s="40" t="s">
        <v>17</v>
      </c>
      <c r="E395" s="40" t="s">
        <v>27</v>
      </c>
      <c r="F395" s="40" t="s">
        <v>17</v>
      </c>
      <c r="G395" s="40" t="s">
        <v>25</v>
      </c>
      <c r="H395" s="40" t="s">
        <v>17</v>
      </c>
      <c r="I395" s="40" t="s">
        <v>25</v>
      </c>
      <c r="J395" s="40" t="s">
        <v>19</v>
      </c>
      <c r="K395" s="40" t="s">
        <v>17</v>
      </c>
      <c r="L395" s="40" t="s">
        <v>18</v>
      </c>
      <c r="M395" s="40" t="s">
        <v>73</v>
      </c>
      <c r="N395" s="40" t="s">
        <v>17</v>
      </c>
      <c r="O395" s="40" t="s">
        <v>25</v>
      </c>
      <c r="P395" s="40" t="s">
        <v>24</v>
      </c>
      <c r="Q395" s="40" t="s">
        <v>101</v>
      </c>
      <c r="R395" s="114"/>
      <c r="S395" s="111"/>
      <c r="T395" s="43"/>
      <c r="U395" s="43"/>
      <c r="V395" s="43"/>
      <c r="W395" s="43"/>
      <c r="X395" s="43">
        <f>18796.5-218.6</f>
        <v>18577.900000000001</v>
      </c>
      <c r="Y395" s="43"/>
      <c r="Z395" s="44">
        <f>T395+U395+V395+W395+X395+Y395</f>
        <v>18577.900000000001</v>
      </c>
      <c r="AA395" s="42">
        <v>2019</v>
      </c>
      <c r="AB395" s="99"/>
      <c r="AC395" s="51"/>
      <c r="AD395" s="32"/>
      <c r="AE395" s="1"/>
      <c r="AF395" s="1"/>
    </row>
    <row r="396" spans="1:32" s="17" customFormat="1" ht="27.6" customHeight="1" x14ac:dyDescent="0.25">
      <c r="A396" s="40" t="s">
        <v>17</v>
      </c>
      <c r="B396" s="40" t="s">
        <v>18</v>
      </c>
      <c r="C396" s="40" t="s">
        <v>19</v>
      </c>
      <c r="D396" s="40" t="s">
        <v>17</v>
      </c>
      <c r="E396" s="40" t="s">
        <v>27</v>
      </c>
      <c r="F396" s="40" t="s">
        <v>17</v>
      </c>
      <c r="G396" s="40" t="s">
        <v>25</v>
      </c>
      <c r="H396" s="40" t="s">
        <v>17</v>
      </c>
      <c r="I396" s="40" t="s">
        <v>25</v>
      </c>
      <c r="J396" s="40" t="s">
        <v>19</v>
      </c>
      <c r="K396" s="40" t="s">
        <v>17</v>
      </c>
      <c r="L396" s="40" t="s">
        <v>18</v>
      </c>
      <c r="M396" s="40" t="s">
        <v>18</v>
      </c>
      <c r="N396" s="40" t="s">
        <v>17</v>
      </c>
      <c r="O396" s="40" t="s">
        <v>25</v>
      </c>
      <c r="P396" s="40" t="s">
        <v>24</v>
      </c>
      <c r="Q396" s="40" t="s">
        <v>101</v>
      </c>
      <c r="R396" s="115"/>
      <c r="S396" s="112"/>
      <c r="T396" s="43"/>
      <c r="U396" s="43"/>
      <c r="V396" s="43"/>
      <c r="W396" s="43"/>
      <c r="X396" s="43">
        <f>75185.9-1000</f>
        <v>74185.899999999994</v>
      </c>
      <c r="Y396" s="43"/>
      <c r="Z396" s="44">
        <f>T396+U396+V396+W396+X396+Y396</f>
        <v>74185.899999999994</v>
      </c>
      <c r="AA396" s="42">
        <v>2019</v>
      </c>
      <c r="AB396" s="99"/>
      <c r="AC396" s="51"/>
      <c r="AD396" s="32"/>
      <c r="AE396" s="1"/>
      <c r="AF396" s="1"/>
    </row>
    <row r="397" spans="1:32" s="1" customFormat="1" ht="72.75" customHeight="1" x14ac:dyDescent="0.2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14" t="s">
        <v>177</v>
      </c>
      <c r="S397" s="33" t="s">
        <v>59</v>
      </c>
      <c r="T397" s="8">
        <v>14.6</v>
      </c>
      <c r="U397" s="22">
        <v>7.0000000000000007E-2</v>
      </c>
      <c r="V397" s="12"/>
      <c r="W397" s="12"/>
      <c r="X397" s="12"/>
      <c r="Y397" s="12"/>
      <c r="Z397" s="89">
        <f t="shared" si="31"/>
        <v>14.67</v>
      </c>
      <c r="AA397" s="12">
        <v>2016</v>
      </c>
      <c r="AB397" s="99"/>
      <c r="AC397" s="51"/>
      <c r="AD397" s="32"/>
    </row>
    <row r="398" spans="1:32" s="17" customFormat="1" ht="80.25" customHeight="1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4" t="s">
        <v>178</v>
      </c>
      <c r="S398" s="33" t="s">
        <v>59</v>
      </c>
      <c r="T398" s="8">
        <v>7.1</v>
      </c>
      <c r="U398" s="22">
        <v>0.22</v>
      </c>
      <c r="V398" s="16"/>
      <c r="W398" s="16"/>
      <c r="X398" s="8">
        <v>7.9</v>
      </c>
      <c r="Y398" s="16"/>
      <c r="Z398" s="89">
        <f t="shared" si="31"/>
        <v>15.219999999999999</v>
      </c>
      <c r="AA398" s="12">
        <v>2019</v>
      </c>
      <c r="AB398" s="99"/>
      <c r="AC398" s="51"/>
      <c r="AD398" s="32"/>
      <c r="AE398" s="1"/>
      <c r="AF398" s="1"/>
    </row>
    <row r="399" spans="1:32" s="17" customFormat="1" ht="27.6" customHeight="1" x14ac:dyDescent="0.25">
      <c r="A399" s="40"/>
      <c r="B399" s="40"/>
      <c r="C399" s="40"/>
      <c r="D399" s="40" t="s">
        <v>17</v>
      </c>
      <c r="E399" s="40" t="s">
        <v>27</v>
      </c>
      <c r="F399" s="40" t="s">
        <v>17</v>
      </c>
      <c r="G399" s="40" t="s">
        <v>25</v>
      </c>
      <c r="H399" s="40" t="s">
        <v>17</v>
      </c>
      <c r="I399" s="40" t="s">
        <v>25</v>
      </c>
      <c r="J399" s="40" t="s">
        <v>19</v>
      </c>
      <c r="K399" s="40" t="s">
        <v>17</v>
      </c>
      <c r="L399" s="40" t="s">
        <v>18</v>
      </c>
      <c r="M399" s="40" t="s">
        <v>17</v>
      </c>
      <c r="N399" s="40" t="s">
        <v>17</v>
      </c>
      <c r="O399" s="40" t="s">
        <v>17</v>
      </c>
      <c r="P399" s="40" t="s">
        <v>17</v>
      </c>
      <c r="Q399" s="40" t="s">
        <v>17</v>
      </c>
      <c r="R399" s="113" t="s">
        <v>111</v>
      </c>
      <c r="S399" s="110" t="s">
        <v>48</v>
      </c>
      <c r="T399" s="43"/>
      <c r="U399" s="44">
        <f>U400+U401</f>
        <v>252457.90000000002</v>
      </c>
      <c r="V399" s="44">
        <f>V401</f>
        <v>232340.5</v>
      </c>
      <c r="W399" s="44">
        <f>W401+W400</f>
        <v>261551.80000000002</v>
      </c>
      <c r="X399" s="44">
        <f>X401+X400</f>
        <v>223589.3</v>
      </c>
      <c r="Y399" s="44">
        <f>Y401+Y400</f>
        <v>30000</v>
      </c>
      <c r="Z399" s="44">
        <f>Z400+Z401</f>
        <v>999939.5</v>
      </c>
      <c r="AA399" s="42">
        <v>2020</v>
      </c>
      <c r="AB399" s="99"/>
      <c r="AC399" s="51"/>
      <c r="AD399" s="32"/>
      <c r="AE399" s="119"/>
      <c r="AF399" s="119"/>
    </row>
    <row r="400" spans="1:32" s="17" customFormat="1" ht="31.15" customHeight="1" x14ac:dyDescent="0.25">
      <c r="A400" s="40" t="s">
        <v>17</v>
      </c>
      <c r="B400" s="40" t="s">
        <v>18</v>
      </c>
      <c r="C400" s="40" t="s">
        <v>19</v>
      </c>
      <c r="D400" s="40" t="s">
        <v>17</v>
      </c>
      <c r="E400" s="40" t="s">
        <v>27</v>
      </c>
      <c r="F400" s="40" t="s">
        <v>17</v>
      </c>
      <c r="G400" s="40" t="s">
        <v>25</v>
      </c>
      <c r="H400" s="40" t="s">
        <v>17</v>
      </c>
      <c r="I400" s="40" t="s">
        <v>25</v>
      </c>
      <c r="J400" s="40" t="s">
        <v>19</v>
      </c>
      <c r="K400" s="40" t="s">
        <v>17</v>
      </c>
      <c r="L400" s="40" t="s">
        <v>18</v>
      </c>
      <c r="M400" s="40" t="s">
        <v>17</v>
      </c>
      <c r="N400" s="40" t="s">
        <v>17</v>
      </c>
      <c r="O400" s="40" t="s">
        <v>17</v>
      </c>
      <c r="P400" s="40" t="s">
        <v>17</v>
      </c>
      <c r="Q400" s="40" t="s">
        <v>17</v>
      </c>
      <c r="R400" s="114"/>
      <c r="S400" s="111"/>
      <c r="T400" s="43"/>
      <c r="U400" s="43">
        <v>170747.7</v>
      </c>
      <c r="V400" s="43"/>
      <c r="W400" s="43">
        <f>78591.6+25000+16144.4+22471.2+32916.9+14649.6</f>
        <v>189773.7</v>
      </c>
      <c r="X400" s="43">
        <f>90000+22820.1+10000+14000+86769.2</f>
        <v>223589.3</v>
      </c>
      <c r="Y400" s="43">
        <f>50000-20000</f>
        <v>30000</v>
      </c>
      <c r="Z400" s="44">
        <f>T400+U400+V400+W400+X400+Y400</f>
        <v>614110.69999999995</v>
      </c>
      <c r="AA400" s="42">
        <v>2020</v>
      </c>
      <c r="AB400" s="99"/>
      <c r="AC400" s="51"/>
      <c r="AD400" s="32"/>
      <c r="AE400" s="88"/>
      <c r="AF400" s="88"/>
    </row>
    <row r="401" spans="1:32" s="17" customFormat="1" ht="33.6" customHeight="1" x14ac:dyDescent="0.25">
      <c r="A401" s="40" t="s">
        <v>17</v>
      </c>
      <c r="B401" s="40" t="s">
        <v>18</v>
      </c>
      <c r="C401" s="40" t="s">
        <v>25</v>
      </c>
      <c r="D401" s="40" t="s">
        <v>17</v>
      </c>
      <c r="E401" s="40" t="s">
        <v>27</v>
      </c>
      <c r="F401" s="40" t="s">
        <v>17</v>
      </c>
      <c r="G401" s="40" t="s">
        <v>25</v>
      </c>
      <c r="H401" s="40" t="s">
        <v>17</v>
      </c>
      <c r="I401" s="40" t="s">
        <v>25</v>
      </c>
      <c r="J401" s="40" t="s">
        <v>19</v>
      </c>
      <c r="K401" s="40" t="s">
        <v>17</v>
      </c>
      <c r="L401" s="40" t="s">
        <v>18</v>
      </c>
      <c r="M401" s="40" t="s">
        <v>17</v>
      </c>
      <c r="N401" s="40" t="s">
        <v>17</v>
      </c>
      <c r="O401" s="40" t="s">
        <v>17</v>
      </c>
      <c r="P401" s="40" t="s">
        <v>17</v>
      </c>
      <c r="Q401" s="40" t="s">
        <v>17</v>
      </c>
      <c r="R401" s="115"/>
      <c r="S401" s="112"/>
      <c r="T401" s="43"/>
      <c r="U401" s="43">
        <f>26710.2+30000+25000</f>
        <v>81710.2</v>
      </c>
      <c r="V401" s="43">
        <f>170000+31949.5+30391</f>
        <v>232340.5</v>
      </c>
      <c r="W401" s="43">
        <f>71778.1</f>
        <v>71778.100000000006</v>
      </c>
      <c r="X401" s="43"/>
      <c r="Y401" s="43"/>
      <c r="Z401" s="44">
        <f>T401+U401+V401+W401+X401+Y401</f>
        <v>385828.80000000005</v>
      </c>
      <c r="AA401" s="42">
        <v>2018</v>
      </c>
      <c r="AB401" s="99"/>
      <c r="AC401" s="51"/>
      <c r="AD401" s="32"/>
      <c r="AE401" s="88"/>
      <c r="AF401" s="88"/>
    </row>
    <row r="402" spans="1:32" s="17" customFormat="1" ht="39.6" customHeight="1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4" t="s">
        <v>68</v>
      </c>
      <c r="S402" s="12" t="s">
        <v>4</v>
      </c>
      <c r="T402" s="16"/>
      <c r="U402" s="16">
        <v>100</v>
      </c>
      <c r="V402" s="16">
        <v>100</v>
      </c>
      <c r="W402" s="16">
        <v>100</v>
      </c>
      <c r="X402" s="16">
        <v>100</v>
      </c>
      <c r="Y402" s="16">
        <v>100</v>
      </c>
      <c r="Z402" s="6">
        <v>100</v>
      </c>
      <c r="AA402" s="12">
        <v>2020</v>
      </c>
      <c r="AB402" s="99"/>
      <c r="AC402" s="51"/>
      <c r="AD402" s="32"/>
      <c r="AE402" s="1"/>
      <c r="AF402" s="1"/>
    </row>
    <row r="403" spans="1:32" ht="84.75" customHeight="1" x14ac:dyDescent="0.25">
      <c r="A403" s="90"/>
      <c r="B403" s="90"/>
      <c r="C403" s="90"/>
      <c r="D403" s="90"/>
      <c r="E403" s="90"/>
      <c r="F403" s="90"/>
      <c r="G403" s="90"/>
      <c r="H403" s="90"/>
      <c r="I403" s="85"/>
      <c r="J403" s="85"/>
      <c r="K403" s="85"/>
      <c r="L403" s="85"/>
      <c r="M403" s="85"/>
      <c r="N403" s="85"/>
      <c r="O403" s="85"/>
      <c r="P403" s="85"/>
      <c r="Q403" s="85"/>
      <c r="R403" s="86" t="s">
        <v>40</v>
      </c>
      <c r="S403" s="21" t="s">
        <v>48</v>
      </c>
      <c r="T403" s="13">
        <v>0</v>
      </c>
      <c r="U403" s="13">
        <v>0</v>
      </c>
      <c r="V403" s="13">
        <v>0</v>
      </c>
      <c r="W403" s="13">
        <v>0</v>
      </c>
      <c r="X403" s="13">
        <v>0</v>
      </c>
      <c r="Y403" s="13">
        <v>0</v>
      </c>
      <c r="Z403" s="13">
        <v>0</v>
      </c>
      <c r="AA403" s="21">
        <v>2020</v>
      </c>
    </row>
    <row r="404" spans="1:32" ht="33.6" customHeight="1" x14ac:dyDescent="0.2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14" t="s">
        <v>179</v>
      </c>
      <c r="S404" s="12" t="s">
        <v>44</v>
      </c>
      <c r="T404" s="16">
        <f>T407+T409</f>
        <v>165</v>
      </c>
      <c r="U404" s="16">
        <f>U409</f>
        <v>210</v>
      </c>
      <c r="V404" s="16">
        <f>V409</f>
        <v>280</v>
      </c>
      <c r="W404" s="16">
        <f>W409</f>
        <v>285</v>
      </c>
      <c r="X404" s="16">
        <f>X409</f>
        <v>350</v>
      </c>
      <c r="Y404" s="16">
        <f>Y409</f>
        <v>200</v>
      </c>
      <c r="Z404" s="6">
        <f>T404+U404+V404+W404+X404+Y404</f>
        <v>1490</v>
      </c>
      <c r="AA404" s="12">
        <v>2020</v>
      </c>
    </row>
    <row r="405" spans="1:32" ht="36" customHeight="1" x14ac:dyDescent="0.2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14" t="s">
        <v>180</v>
      </c>
      <c r="S405" s="12" t="s">
        <v>48</v>
      </c>
      <c r="T405" s="8">
        <v>215</v>
      </c>
      <c r="U405" s="8">
        <f>207*1.6</f>
        <v>331.20000000000005</v>
      </c>
      <c r="V405" s="8">
        <f>V409*1.6</f>
        <v>448</v>
      </c>
      <c r="W405" s="8">
        <f>W404*1.6</f>
        <v>456</v>
      </c>
      <c r="X405" s="8">
        <f>X404*1.6</f>
        <v>560</v>
      </c>
      <c r="Y405" s="8">
        <f>Y404*1.6</f>
        <v>320</v>
      </c>
      <c r="Z405" s="5">
        <f>T405+U405+V405+W405+X405+Y405</f>
        <v>2330.1999999999998</v>
      </c>
      <c r="AA405" s="12">
        <v>2020</v>
      </c>
    </row>
    <row r="406" spans="1:32" ht="51" customHeight="1" x14ac:dyDescent="0.25">
      <c r="A406" s="40"/>
      <c r="B406" s="40"/>
      <c r="C406" s="40"/>
      <c r="D406" s="40"/>
      <c r="E406" s="40"/>
      <c r="F406" s="40"/>
      <c r="G406" s="40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41" t="s">
        <v>181</v>
      </c>
      <c r="S406" s="42" t="s">
        <v>39</v>
      </c>
      <c r="T406" s="46">
        <v>1</v>
      </c>
      <c r="U406" s="46">
        <v>1</v>
      </c>
      <c r="V406" s="46">
        <v>1</v>
      </c>
      <c r="W406" s="46">
        <v>1</v>
      </c>
      <c r="X406" s="46">
        <v>1</v>
      </c>
      <c r="Y406" s="46">
        <v>1</v>
      </c>
      <c r="Z406" s="47">
        <v>1</v>
      </c>
      <c r="AA406" s="42">
        <v>2020</v>
      </c>
    </row>
    <row r="407" spans="1:32" ht="33.6" customHeight="1" x14ac:dyDescent="0.2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14" t="s">
        <v>182</v>
      </c>
      <c r="S407" s="12" t="s">
        <v>44</v>
      </c>
      <c r="T407" s="16">
        <v>45</v>
      </c>
      <c r="U407" s="16">
        <v>205</v>
      </c>
      <c r="V407" s="16">
        <v>200</v>
      </c>
      <c r="W407" s="16">
        <v>165</v>
      </c>
      <c r="X407" s="16">
        <v>230</v>
      </c>
      <c r="Y407" s="16">
        <v>125</v>
      </c>
      <c r="Z407" s="6">
        <f>T407+U407+V407+W407+X407+Y407</f>
        <v>970</v>
      </c>
      <c r="AA407" s="12">
        <v>2020</v>
      </c>
    </row>
    <row r="408" spans="1:32" ht="67.900000000000006" customHeight="1" x14ac:dyDescent="0.25">
      <c r="A408" s="40"/>
      <c r="B408" s="40"/>
      <c r="C408" s="40"/>
      <c r="D408" s="40"/>
      <c r="E408" s="40"/>
      <c r="F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1" t="s">
        <v>183</v>
      </c>
      <c r="S408" s="42" t="s">
        <v>39</v>
      </c>
      <c r="T408" s="46">
        <v>1</v>
      </c>
      <c r="U408" s="46">
        <v>1</v>
      </c>
      <c r="V408" s="46">
        <v>1</v>
      </c>
      <c r="W408" s="46">
        <v>1</v>
      </c>
      <c r="X408" s="46">
        <v>1</v>
      </c>
      <c r="Y408" s="46">
        <v>1</v>
      </c>
      <c r="Z408" s="47">
        <v>1</v>
      </c>
      <c r="AA408" s="42">
        <v>2020</v>
      </c>
    </row>
    <row r="409" spans="1:32" ht="48" customHeight="1" x14ac:dyDescent="0.2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14" t="s">
        <v>184</v>
      </c>
      <c r="S409" s="12" t="s">
        <v>44</v>
      </c>
      <c r="T409" s="16">
        <v>120</v>
      </c>
      <c r="U409" s="16">
        <v>210</v>
      </c>
      <c r="V409" s="16">
        <v>280</v>
      </c>
      <c r="W409" s="16">
        <v>285</v>
      </c>
      <c r="X409" s="16">
        <v>350</v>
      </c>
      <c r="Y409" s="16">
        <v>200</v>
      </c>
      <c r="Z409" s="6">
        <f>T409+U409+V409+W409+X409+Y409</f>
        <v>1445</v>
      </c>
      <c r="AA409" s="15">
        <v>2020</v>
      </c>
    </row>
    <row r="410" spans="1:32" s="17" customFormat="1" ht="45" x14ac:dyDescent="0.25">
      <c r="A410" s="40"/>
      <c r="B410" s="40"/>
      <c r="C410" s="40"/>
      <c r="D410" s="40"/>
      <c r="E410" s="40"/>
      <c r="F410" s="40"/>
      <c r="G410" s="40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1" t="s">
        <v>185</v>
      </c>
      <c r="S410" s="42" t="s">
        <v>39</v>
      </c>
      <c r="T410" s="46">
        <v>1</v>
      </c>
      <c r="U410" s="46">
        <v>1</v>
      </c>
      <c r="V410" s="46">
        <v>1</v>
      </c>
      <c r="W410" s="46">
        <v>1</v>
      </c>
      <c r="X410" s="46">
        <v>1</v>
      </c>
      <c r="Y410" s="46">
        <v>1</v>
      </c>
      <c r="Z410" s="47">
        <v>1</v>
      </c>
      <c r="AA410" s="42">
        <v>2020</v>
      </c>
      <c r="AB410" s="99"/>
      <c r="AC410" s="51"/>
      <c r="AD410" s="32"/>
      <c r="AE410" s="1"/>
      <c r="AF410" s="1"/>
    </row>
    <row r="411" spans="1:32" s="1" customFormat="1" ht="45" x14ac:dyDescent="0.2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14" t="s">
        <v>186</v>
      </c>
      <c r="S411" s="12" t="s">
        <v>44</v>
      </c>
      <c r="T411" s="16">
        <f>700+250</f>
        <v>950</v>
      </c>
      <c r="U411" s="16">
        <v>1085</v>
      </c>
      <c r="V411" s="16">
        <v>1400</v>
      </c>
      <c r="W411" s="16">
        <v>1350</v>
      </c>
      <c r="X411" s="16">
        <v>1300</v>
      </c>
      <c r="Y411" s="16">
        <v>1000</v>
      </c>
      <c r="Z411" s="6">
        <f>T411+U411+V411+W411+X411+Y411</f>
        <v>7085</v>
      </c>
      <c r="AA411" s="12">
        <v>2020</v>
      </c>
      <c r="AB411" s="99"/>
      <c r="AC411" s="51"/>
      <c r="AD411" s="32"/>
    </row>
    <row r="412" spans="1:32" s="2" customFormat="1" ht="26.25" hidden="1" customHeight="1" x14ac:dyDescent="0.25">
      <c r="A412" s="24"/>
      <c r="B412" s="24"/>
      <c r="C412" s="24"/>
      <c r="D412" s="24"/>
      <c r="E412" s="24"/>
      <c r="F412" s="24"/>
      <c r="G412" s="24"/>
      <c r="H412" s="91"/>
      <c r="I412" s="24"/>
      <c r="J412" s="24"/>
      <c r="K412" s="24"/>
      <c r="L412" s="24"/>
      <c r="M412" s="24"/>
      <c r="N412" s="24"/>
      <c r="O412" s="24"/>
      <c r="P412" s="24"/>
      <c r="Q412" s="24"/>
      <c r="R412" s="92" t="s">
        <v>2</v>
      </c>
      <c r="S412" s="23" t="s">
        <v>1</v>
      </c>
      <c r="T412" s="4">
        <f t="shared" ref="T412:Y412" si="32">T414+T415</f>
        <v>41792.9</v>
      </c>
      <c r="U412" s="4">
        <f t="shared" si="32"/>
        <v>42055.9</v>
      </c>
      <c r="V412" s="4">
        <f t="shared" si="32"/>
        <v>44284.9</v>
      </c>
      <c r="W412" s="4">
        <f t="shared" si="32"/>
        <v>46100.6</v>
      </c>
      <c r="X412" s="4">
        <f t="shared" si="32"/>
        <v>47760.2</v>
      </c>
      <c r="Y412" s="4">
        <f t="shared" si="32"/>
        <v>49288.5</v>
      </c>
      <c r="Z412" s="4">
        <f>T412+U412+V412+W412+X412+Y412</f>
        <v>271283</v>
      </c>
      <c r="AA412" s="24">
        <v>2020</v>
      </c>
      <c r="AB412" s="102"/>
      <c r="AC412" s="53"/>
      <c r="AD412" s="30"/>
      <c r="AE412" s="31"/>
      <c r="AF412" s="31"/>
    </row>
    <row r="413" spans="1:32" s="17" customFormat="1" ht="42.75" hidden="1" x14ac:dyDescent="0.25">
      <c r="A413" s="12"/>
      <c r="B413" s="12"/>
      <c r="C413" s="12"/>
      <c r="D413" s="12"/>
      <c r="E413" s="12"/>
      <c r="F413" s="12"/>
      <c r="G413" s="12"/>
      <c r="H413" s="28"/>
      <c r="I413" s="12"/>
      <c r="J413" s="12"/>
      <c r="K413" s="12"/>
      <c r="L413" s="12"/>
      <c r="M413" s="12"/>
      <c r="N413" s="12"/>
      <c r="O413" s="12"/>
      <c r="P413" s="12"/>
      <c r="Q413" s="12"/>
      <c r="R413" s="27" t="s">
        <v>35</v>
      </c>
      <c r="S413" s="20"/>
      <c r="T413" s="5"/>
      <c r="U413" s="5"/>
      <c r="V413" s="5"/>
      <c r="W413" s="5"/>
      <c r="X413" s="5"/>
      <c r="Y413" s="5"/>
      <c r="Z413" s="5"/>
      <c r="AA413" s="12"/>
      <c r="AB413" s="99"/>
      <c r="AC413" s="51"/>
      <c r="AD413" s="32"/>
      <c r="AE413" s="1"/>
      <c r="AF413" s="1"/>
    </row>
    <row r="414" spans="1:32" ht="25.9" hidden="1" customHeight="1" x14ac:dyDescent="0.25">
      <c r="A414" s="93" t="s">
        <v>17</v>
      </c>
      <c r="B414" s="93" t="s">
        <v>18</v>
      </c>
      <c r="C414" s="93" t="s">
        <v>19</v>
      </c>
      <c r="D414" s="93" t="s">
        <v>17</v>
      </c>
      <c r="E414" s="93" t="s">
        <v>24</v>
      </c>
      <c r="F414" s="93" t="s">
        <v>17</v>
      </c>
      <c r="G414" s="93" t="s">
        <v>24</v>
      </c>
      <c r="H414" s="93" t="s">
        <v>17</v>
      </c>
      <c r="I414" s="93" t="s">
        <v>25</v>
      </c>
      <c r="J414" s="93" t="s">
        <v>26</v>
      </c>
      <c r="K414" s="93" t="s">
        <v>17</v>
      </c>
      <c r="L414" s="93" t="s">
        <v>24</v>
      </c>
      <c r="M414" s="93"/>
      <c r="N414" s="93"/>
      <c r="O414" s="93"/>
      <c r="P414" s="93" t="s">
        <v>17</v>
      </c>
      <c r="Q414" s="93" t="s">
        <v>17</v>
      </c>
      <c r="R414" s="94" t="s">
        <v>187</v>
      </c>
      <c r="S414" s="10" t="s">
        <v>1</v>
      </c>
      <c r="T414" s="9">
        <v>41537</v>
      </c>
      <c r="U414" s="9">
        <v>41800</v>
      </c>
      <c r="V414" s="9">
        <v>44015.4</v>
      </c>
      <c r="W414" s="9">
        <v>45820</v>
      </c>
      <c r="X414" s="9">
        <v>47469.5</v>
      </c>
      <c r="Y414" s="9">
        <v>48988.5</v>
      </c>
      <c r="Z414" s="95">
        <f>T414+U414+V414+W414+X414+Y414</f>
        <v>269630.40000000002</v>
      </c>
      <c r="AA414" s="10">
        <v>2020</v>
      </c>
    </row>
    <row r="415" spans="1:32" ht="39" hidden="1" customHeight="1" x14ac:dyDescent="0.25">
      <c r="A415" s="93" t="s">
        <v>17</v>
      </c>
      <c r="B415" s="93" t="s">
        <v>18</v>
      </c>
      <c r="C415" s="93" t="s">
        <v>19</v>
      </c>
      <c r="D415" s="93" t="s">
        <v>17</v>
      </c>
      <c r="E415" s="93" t="s">
        <v>24</v>
      </c>
      <c r="F415" s="93" t="s">
        <v>17</v>
      </c>
      <c r="G415" s="93" t="s">
        <v>24</v>
      </c>
      <c r="H415" s="93" t="s">
        <v>17</v>
      </c>
      <c r="I415" s="93" t="s">
        <v>25</v>
      </c>
      <c r="J415" s="93" t="s">
        <v>26</v>
      </c>
      <c r="K415" s="93" t="s">
        <v>33</v>
      </c>
      <c r="L415" s="93" t="s">
        <v>24</v>
      </c>
      <c r="M415" s="93"/>
      <c r="N415" s="93"/>
      <c r="O415" s="93"/>
      <c r="P415" s="93" t="s">
        <v>19</v>
      </c>
      <c r="Q415" s="93" t="s">
        <v>19</v>
      </c>
      <c r="R415" s="94" t="s">
        <v>188</v>
      </c>
      <c r="S415" s="10" t="s">
        <v>1</v>
      </c>
      <c r="T415" s="25">
        <v>255.9</v>
      </c>
      <c r="U415" s="25">
        <v>255.9</v>
      </c>
      <c r="V415" s="25">
        <v>269.5</v>
      </c>
      <c r="W415" s="25">
        <v>280.60000000000002</v>
      </c>
      <c r="X415" s="25">
        <v>290.7</v>
      </c>
      <c r="Y415" s="25">
        <v>300</v>
      </c>
      <c r="Z415" s="95">
        <f>T415+U415+V415+W415+X415+Y415</f>
        <v>1652.6000000000001</v>
      </c>
      <c r="AA415" s="96">
        <v>2020</v>
      </c>
    </row>
    <row r="416" spans="1:32" s="17" customFormat="1" ht="25.9" hidden="1" customHeight="1" x14ac:dyDescent="0.2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7" t="s">
        <v>36</v>
      </c>
      <c r="S416" s="12"/>
      <c r="T416" s="8"/>
      <c r="U416" s="8"/>
      <c r="V416" s="8"/>
      <c r="W416" s="8"/>
      <c r="X416" s="8"/>
      <c r="Y416" s="8"/>
      <c r="Z416" s="5"/>
      <c r="AA416" s="97"/>
      <c r="AB416" s="99"/>
      <c r="AC416" s="51"/>
      <c r="AD416" s="32"/>
      <c r="AE416" s="1"/>
      <c r="AF416" s="1"/>
    </row>
    <row r="417" spans="1:32" s="17" customFormat="1" ht="30" hidden="1" x14ac:dyDescent="0.25">
      <c r="A417" s="93"/>
      <c r="B417" s="93"/>
      <c r="C417" s="93"/>
      <c r="D417" s="93"/>
      <c r="E417" s="93"/>
      <c r="F417" s="93"/>
      <c r="G417" s="93"/>
      <c r="H417" s="93"/>
      <c r="I417" s="93"/>
      <c r="J417" s="93"/>
      <c r="K417" s="93"/>
      <c r="L417" s="93"/>
      <c r="M417" s="93"/>
      <c r="N417" s="93"/>
      <c r="O417" s="93"/>
      <c r="P417" s="93"/>
      <c r="Q417" s="93"/>
      <c r="R417" s="94" t="s">
        <v>189</v>
      </c>
      <c r="S417" s="10" t="s">
        <v>13</v>
      </c>
      <c r="T417" s="9" t="s">
        <v>14</v>
      </c>
      <c r="U417" s="9" t="s">
        <v>14</v>
      </c>
      <c r="V417" s="9" t="s">
        <v>14</v>
      </c>
      <c r="W417" s="9" t="s">
        <v>14</v>
      </c>
      <c r="X417" s="9" t="s">
        <v>14</v>
      </c>
      <c r="Y417" s="9" t="s">
        <v>14</v>
      </c>
      <c r="Z417" s="9" t="s">
        <v>14</v>
      </c>
      <c r="AA417" s="10">
        <v>2020</v>
      </c>
      <c r="AB417" s="99"/>
      <c r="AC417" s="51"/>
      <c r="AD417" s="32"/>
      <c r="AE417" s="1"/>
      <c r="AF417" s="1"/>
    </row>
    <row r="418" spans="1:32" s="17" customFormat="1" ht="30" hidden="1" x14ac:dyDescent="0.2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14" t="s">
        <v>190</v>
      </c>
      <c r="S418" s="12" t="s">
        <v>3</v>
      </c>
      <c r="T418" s="15">
        <v>500</v>
      </c>
      <c r="U418" s="15">
        <v>500</v>
      </c>
      <c r="V418" s="15">
        <v>500</v>
      </c>
      <c r="W418" s="15">
        <v>500</v>
      </c>
      <c r="X418" s="15">
        <v>500</v>
      </c>
      <c r="Y418" s="15">
        <v>500</v>
      </c>
      <c r="Z418" s="6">
        <f t="shared" ref="Z418:Z433" si="33">T418+U418+V418+W418+X418+Y418</f>
        <v>3000</v>
      </c>
      <c r="AA418" s="97">
        <v>2020</v>
      </c>
      <c r="AB418" s="99"/>
      <c r="AC418" s="51"/>
      <c r="AD418" s="32"/>
      <c r="AE418" s="1"/>
      <c r="AF418" s="1"/>
    </row>
    <row r="419" spans="1:32" s="17" customFormat="1" ht="52.5" hidden="1" customHeight="1" x14ac:dyDescent="0.25">
      <c r="A419" s="93"/>
      <c r="B419" s="93"/>
      <c r="C419" s="93"/>
      <c r="D419" s="93"/>
      <c r="E419" s="93"/>
      <c r="F419" s="93"/>
      <c r="G419" s="93"/>
      <c r="H419" s="93"/>
      <c r="I419" s="93"/>
      <c r="J419" s="93"/>
      <c r="K419" s="93"/>
      <c r="L419" s="93"/>
      <c r="M419" s="93"/>
      <c r="N419" s="93"/>
      <c r="O419" s="93"/>
      <c r="P419" s="93"/>
      <c r="Q419" s="93"/>
      <c r="R419" s="94" t="s">
        <v>191</v>
      </c>
      <c r="S419" s="10" t="s">
        <v>13</v>
      </c>
      <c r="T419" s="9" t="s">
        <v>14</v>
      </c>
      <c r="U419" s="9" t="s">
        <v>14</v>
      </c>
      <c r="V419" s="9" t="s">
        <v>14</v>
      </c>
      <c r="W419" s="9" t="s">
        <v>14</v>
      </c>
      <c r="X419" s="9" t="s">
        <v>14</v>
      </c>
      <c r="Y419" s="9" t="s">
        <v>14</v>
      </c>
      <c r="Z419" s="9" t="s">
        <v>14</v>
      </c>
      <c r="AA419" s="10">
        <v>2020</v>
      </c>
      <c r="AB419" s="99"/>
      <c r="AC419" s="51"/>
      <c r="AD419" s="32"/>
      <c r="AE419" s="1"/>
      <c r="AF419" s="1"/>
    </row>
    <row r="420" spans="1:32" s="17" customFormat="1" ht="60" hidden="1" x14ac:dyDescent="0.2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14" t="s">
        <v>192</v>
      </c>
      <c r="S420" s="12" t="s">
        <v>3</v>
      </c>
      <c r="T420" s="15">
        <v>5</v>
      </c>
      <c r="U420" s="15">
        <v>5</v>
      </c>
      <c r="V420" s="15">
        <v>5</v>
      </c>
      <c r="W420" s="15">
        <v>5</v>
      </c>
      <c r="X420" s="15">
        <v>5</v>
      </c>
      <c r="Y420" s="15">
        <v>5</v>
      </c>
      <c r="Z420" s="6">
        <f t="shared" si="33"/>
        <v>30</v>
      </c>
      <c r="AA420" s="97">
        <v>2020</v>
      </c>
      <c r="AB420" s="99"/>
      <c r="AC420" s="51"/>
      <c r="AD420" s="32"/>
      <c r="AE420" s="1"/>
      <c r="AF420" s="1"/>
    </row>
    <row r="421" spans="1:32" s="17" customFormat="1" ht="45" hidden="1" x14ac:dyDescent="0.25">
      <c r="A421" s="93"/>
      <c r="B421" s="93"/>
      <c r="C421" s="93"/>
      <c r="D421" s="93"/>
      <c r="E421" s="93"/>
      <c r="F421" s="93"/>
      <c r="G421" s="93"/>
      <c r="H421" s="93"/>
      <c r="I421" s="93"/>
      <c r="J421" s="93"/>
      <c r="K421" s="93"/>
      <c r="L421" s="93"/>
      <c r="M421" s="93"/>
      <c r="N421" s="93"/>
      <c r="O421" s="93"/>
      <c r="P421" s="93"/>
      <c r="Q421" s="93"/>
      <c r="R421" s="94" t="s">
        <v>193</v>
      </c>
      <c r="S421" s="10" t="s">
        <v>13</v>
      </c>
      <c r="T421" s="9" t="s">
        <v>14</v>
      </c>
      <c r="U421" s="9" t="s">
        <v>14</v>
      </c>
      <c r="V421" s="9" t="s">
        <v>14</v>
      </c>
      <c r="W421" s="9" t="s">
        <v>14</v>
      </c>
      <c r="X421" s="9" t="s">
        <v>14</v>
      </c>
      <c r="Y421" s="9" t="s">
        <v>14</v>
      </c>
      <c r="Z421" s="9" t="s">
        <v>14</v>
      </c>
      <c r="AA421" s="10">
        <v>2020</v>
      </c>
      <c r="AB421" s="99"/>
      <c r="AC421" s="51"/>
      <c r="AD421" s="32"/>
      <c r="AE421" s="1"/>
      <c r="AF421" s="1"/>
    </row>
    <row r="422" spans="1:32" s="17" customFormat="1" ht="45" hidden="1" x14ac:dyDescent="0.2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14" t="s">
        <v>194</v>
      </c>
      <c r="S422" s="12" t="s">
        <v>3</v>
      </c>
      <c r="T422" s="15">
        <v>50</v>
      </c>
      <c r="U422" s="15">
        <v>50</v>
      </c>
      <c r="V422" s="15">
        <v>50</v>
      </c>
      <c r="W422" s="15">
        <v>50</v>
      </c>
      <c r="X422" s="15">
        <v>50</v>
      </c>
      <c r="Y422" s="15">
        <v>50</v>
      </c>
      <c r="Z422" s="6">
        <f>T422+U422+V422+W422+X422+Y422</f>
        <v>300</v>
      </c>
      <c r="AA422" s="97">
        <v>2020</v>
      </c>
      <c r="AB422" s="99"/>
      <c r="AC422" s="51"/>
      <c r="AD422" s="32"/>
      <c r="AE422" s="1"/>
      <c r="AF422" s="1"/>
    </row>
    <row r="423" spans="1:32" s="17" customFormat="1" ht="30" hidden="1" x14ac:dyDescent="0.25">
      <c r="A423" s="93"/>
      <c r="B423" s="93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4" t="s">
        <v>195</v>
      </c>
      <c r="S423" s="10" t="s">
        <v>13</v>
      </c>
      <c r="T423" s="9" t="s">
        <v>14</v>
      </c>
      <c r="U423" s="9" t="s">
        <v>14</v>
      </c>
      <c r="V423" s="9" t="s">
        <v>14</v>
      </c>
      <c r="W423" s="9" t="s">
        <v>14</v>
      </c>
      <c r="X423" s="9" t="s">
        <v>14</v>
      </c>
      <c r="Y423" s="9" t="s">
        <v>14</v>
      </c>
      <c r="Z423" s="9" t="s">
        <v>14</v>
      </c>
      <c r="AA423" s="10">
        <v>2020</v>
      </c>
      <c r="AB423" s="99"/>
      <c r="AC423" s="51"/>
      <c r="AD423" s="32"/>
      <c r="AE423" s="1"/>
      <c r="AF423" s="1"/>
    </row>
    <row r="424" spans="1:32" s="17" customFormat="1" ht="52.5" hidden="1" customHeight="1" x14ac:dyDescent="0.2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14" t="s">
        <v>196</v>
      </c>
      <c r="S424" s="12" t="s">
        <v>3</v>
      </c>
      <c r="T424" s="15">
        <v>50</v>
      </c>
      <c r="U424" s="15">
        <v>50</v>
      </c>
      <c r="V424" s="15">
        <v>50</v>
      </c>
      <c r="W424" s="15">
        <v>50</v>
      </c>
      <c r="X424" s="15">
        <v>50</v>
      </c>
      <c r="Y424" s="15">
        <v>50</v>
      </c>
      <c r="Z424" s="6">
        <f t="shared" si="33"/>
        <v>300</v>
      </c>
      <c r="AA424" s="97">
        <v>2020</v>
      </c>
      <c r="AB424" s="99"/>
      <c r="AC424" s="51"/>
      <c r="AD424" s="32"/>
      <c r="AE424" s="1"/>
      <c r="AF424" s="1"/>
    </row>
    <row r="425" spans="1:32" s="17" customFormat="1" ht="39.6" hidden="1" customHeight="1" x14ac:dyDescent="0.2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14" t="s">
        <v>197</v>
      </c>
      <c r="S425" s="12" t="s">
        <v>4</v>
      </c>
      <c r="T425" s="15">
        <v>100</v>
      </c>
      <c r="U425" s="15">
        <v>100</v>
      </c>
      <c r="V425" s="15">
        <v>100</v>
      </c>
      <c r="W425" s="15">
        <v>100</v>
      </c>
      <c r="X425" s="15">
        <v>100</v>
      </c>
      <c r="Y425" s="15">
        <v>100</v>
      </c>
      <c r="Z425" s="6">
        <f t="shared" si="33"/>
        <v>600</v>
      </c>
      <c r="AA425" s="12">
        <v>2020</v>
      </c>
      <c r="AB425" s="99"/>
      <c r="AC425" s="51"/>
      <c r="AD425" s="32"/>
      <c r="AE425" s="1"/>
      <c r="AF425" s="1"/>
    </row>
    <row r="426" spans="1:32" s="17" customFormat="1" ht="45" hidden="1" x14ac:dyDescent="0.25">
      <c r="A426" s="93"/>
      <c r="B426" s="93"/>
      <c r="C426" s="93"/>
      <c r="D426" s="93"/>
      <c r="E426" s="93"/>
      <c r="F426" s="93"/>
      <c r="G426" s="93"/>
      <c r="H426" s="93"/>
      <c r="I426" s="93"/>
      <c r="J426" s="93"/>
      <c r="K426" s="93"/>
      <c r="L426" s="93"/>
      <c r="M426" s="93"/>
      <c r="N426" s="93"/>
      <c r="O426" s="93"/>
      <c r="P426" s="93"/>
      <c r="Q426" s="93"/>
      <c r="R426" s="94" t="s">
        <v>198</v>
      </c>
      <c r="S426" s="10" t="s">
        <v>13</v>
      </c>
      <c r="T426" s="9" t="s">
        <v>14</v>
      </c>
      <c r="U426" s="9" t="s">
        <v>14</v>
      </c>
      <c r="V426" s="9" t="s">
        <v>14</v>
      </c>
      <c r="W426" s="9" t="s">
        <v>14</v>
      </c>
      <c r="X426" s="9" t="s">
        <v>14</v>
      </c>
      <c r="Y426" s="9" t="s">
        <v>14</v>
      </c>
      <c r="Z426" s="9" t="s">
        <v>14</v>
      </c>
      <c r="AA426" s="96">
        <v>2020</v>
      </c>
      <c r="AB426" s="99"/>
      <c r="AC426" s="51"/>
      <c r="AD426" s="32"/>
      <c r="AE426" s="1"/>
      <c r="AF426" s="1"/>
    </row>
    <row r="427" spans="1:32" s="17" customFormat="1" ht="30" hidden="1" x14ac:dyDescent="0.2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14" t="s">
        <v>199</v>
      </c>
      <c r="S427" s="12" t="s">
        <v>7</v>
      </c>
      <c r="T427" s="15">
        <v>12</v>
      </c>
      <c r="U427" s="15">
        <v>12</v>
      </c>
      <c r="V427" s="15">
        <v>12</v>
      </c>
      <c r="W427" s="15">
        <v>12</v>
      </c>
      <c r="X427" s="15">
        <v>12</v>
      </c>
      <c r="Y427" s="15">
        <v>12</v>
      </c>
      <c r="Z427" s="6">
        <f t="shared" si="33"/>
        <v>72</v>
      </c>
      <c r="AA427" s="12">
        <v>2020</v>
      </c>
      <c r="AB427" s="99"/>
      <c r="AC427" s="51"/>
      <c r="AD427" s="32"/>
      <c r="AE427" s="1"/>
      <c r="AF427" s="1"/>
    </row>
    <row r="428" spans="1:32" s="17" customFormat="1" ht="30" hidden="1" x14ac:dyDescent="0.25">
      <c r="A428" s="93"/>
      <c r="B428" s="93"/>
      <c r="C428" s="93"/>
      <c r="D428" s="93"/>
      <c r="E428" s="93"/>
      <c r="F428" s="93"/>
      <c r="G428" s="93"/>
      <c r="H428" s="93"/>
      <c r="I428" s="93"/>
      <c r="J428" s="93"/>
      <c r="K428" s="93"/>
      <c r="L428" s="93"/>
      <c r="M428" s="93"/>
      <c r="N428" s="93"/>
      <c r="O428" s="93"/>
      <c r="P428" s="93"/>
      <c r="Q428" s="93"/>
      <c r="R428" s="94" t="s">
        <v>200</v>
      </c>
      <c r="S428" s="10" t="s">
        <v>13</v>
      </c>
      <c r="T428" s="9" t="s">
        <v>14</v>
      </c>
      <c r="U428" s="9" t="s">
        <v>14</v>
      </c>
      <c r="V428" s="9" t="s">
        <v>14</v>
      </c>
      <c r="W428" s="9" t="s">
        <v>14</v>
      </c>
      <c r="X428" s="9" t="s">
        <v>14</v>
      </c>
      <c r="Y428" s="9" t="s">
        <v>14</v>
      </c>
      <c r="Z428" s="98" t="s">
        <v>14</v>
      </c>
      <c r="AA428" s="96">
        <v>2020</v>
      </c>
      <c r="AB428" s="99"/>
      <c r="AC428" s="51"/>
      <c r="AD428" s="32"/>
      <c r="AE428" s="1"/>
      <c r="AF428" s="1"/>
    </row>
    <row r="429" spans="1:32" s="17" customFormat="1" ht="30" hidden="1" x14ac:dyDescent="0.2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14" t="s">
        <v>201</v>
      </c>
      <c r="S429" s="12" t="s">
        <v>7</v>
      </c>
      <c r="T429" s="15">
        <v>4</v>
      </c>
      <c r="U429" s="15">
        <v>4</v>
      </c>
      <c r="V429" s="15">
        <v>4</v>
      </c>
      <c r="W429" s="15">
        <v>4</v>
      </c>
      <c r="X429" s="15">
        <v>4</v>
      </c>
      <c r="Y429" s="15">
        <v>4</v>
      </c>
      <c r="Z429" s="6">
        <f t="shared" si="33"/>
        <v>24</v>
      </c>
      <c r="AA429" s="12">
        <v>2020</v>
      </c>
      <c r="AB429" s="99"/>
      <c r="AC429" s="51"/>
      <c r="AD429" s="32"/>
      <c r="AE429" s="1"/>
      <c r="AF429" s="1"/>
    </row>
    <row r="430" spans="1:32" s="17" customFormat="1" ht="45" hidden="1" x14ac:dyDescent="0.25">
      <c r="A430" s="93"/>
      <c r="B430" s="93"/>
      <c r="C430" s="93"/>
      <c r="D430" s="93"/>
      <c r="E430" s="93"/>
      <c r="F430" s="93"/>
      <c r="G430" s="93"/>
      <c r="H430" s="93"/>
      <c r="I430" s="93"/>
      <c r="J430" s="93"/>
      <c r="K430" s="93"/>
      <c r="L430" s="93"/>
      <c r="M430" s="93"/>
      <c r="N430" s="93"/>
      <c r="O430" s="93"/>
      <c r="P430" s="93"/>
      <c r="Q430" s="93"/>
      <c r="R430" s="94" t="s">
        <v>202</v>
      </c>
      <c r="S430" s="10" t="s">
        <v>13</v>
      </c>
      <c r="T430" s="9" t="s">
        <v>14</v>
      </c>
      <c r="U430" s="9" t="s">
        <v>14</v>
      </c>
      <c r="V430" s="9" t="s">
        <v>14</v>
      </c>
      <c r="W430" s="9" t="s">
        <v>14</v>
      </c>
      <c r="X430" s="9" t="s">
        <v>14</v>
      </c>
      <c r="Y430" s="9" t="s">
        <v>14</v>
      </c>
      <c r="Z430" s="98" t="s">
        <v>14</v>
      </c>
      <c r="AA430" s="96">
        <v>2020</v>
      </c>
      <c r="AB430" s="99"/>
      <c r="AC430" s="51"/>
      <c r="AD430" s="32"/>
      <c r="AE430" s="1"/>
      <c r="AF430" s="1"/>
    </row>
    <row r="431" spans="1:32" s="17" customFormat="1" ht="30" hidden="1" x14ac:dyDescent="0.2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14" t="s">
        <v>203</v>
      </c>
      <c r="S431" s="12" t="s">
        <v>7</v>
      </c>
      <c r="T431" s="15">
        <v>5</v>
      </c>
      <c r="U431" s="15">
        <v>5</v>
      </c>
      <c r="V431" s="15">
        <v>5</v>
      </c>
      <c r="W431" s="15">
        <v>5</v>
      </c>
      <c r="X431" s="15">
        <v>5</v>
      </c>
      <c r="Y431" s="15">
        <v>5</v>
      </c>
      <c r="Z431" s="6">
        <f t="shared" si="33"/>
        <v>30</v>
      </c>
      <c r="AA431" s="12">
        <v>2020</v>
      </c>
      <c r="AB431" s="99"/>
      <c r="AC431" s="51"/>
      <c r="AD431" s="32"/>
      <c r="AE431" s="1"/>
      <c r="AF431" s="1"/>
    </row>
    <row r="432" spans="1:32" s="17" customFormat="1" ht="45" hidden="1" x14ac:dyDescent="0.25">
      <c r="A432" s="93"/>
      <c r="B432" s="93"/>
      <c r="C432" s="93"/>
      <c r="D432" s="93"/>
      <c r="E432" s="93"/>
      <c r="F432" s="93"/>
      <c r="G432" s="93"/>
      <c r="H432" s="93"/>
      <c r="I432" s="93"/>
      <c r="J432" s="93"/>
      <c r="K432" s="93"/>
      <c r="L432" s="93"/>
      <c r="M432" s="93"/>
      <c r="N432" s="93"/>
      <c r="O432" s="93"/>
      <c r="P432" s="93"/>
      <c r="Q432" s="93"/>
      <c r="R432" s="94" t="s">
        <v>204</v>
      </c>
      <c r="S432" s="10" t="s">
        <v>13</v>
      </c>
      <c r="T432" s="9" t="s">
        <v>14</v>
      </c>
      <c r="U432" s="9" t="s">
        <v>14</v>
      </c>
      <c r="V432" s="9" t="s">
        <v>14</v>
      </c>
      <c r="W432" s="9" t="s">
        <v>14</v>
      </c>
      <c r="X432" s="9" t="s">
        <v>14</v>
      </c>
      <c r="Y432" s="9" t="s">
        <v>14</v>
      </c>
      <c r="Z432" s="9" t="s">
        <v>14</v>
      </c>
      <c r="AA432" s="96">
        <v>2020</v>
      </c>
      <c r="AB432" s="99"/>
      <c r="AC432" s="51"/>
      <c r="AD432" s="32"/>
      <c r="AE432" s="1"/>
      <c r="AF432" s="1"/>
    </row>
    <row r="433" spans="1:16384" s="17" customFormat="1" ht="30" hidden="1" x14ac:dyDescent="0.2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14" t="s">
        <v>203</v>
      </c>
      <c r="S433" s="12" t="s">
        <v>7</v>
      </c>
      <c r="T433" s="15">
        <v>4</v>
      </c>
      <c r="U433" s="15">
        <v>4</v>
      </c>
      <c r="V433" s="15">
        <v>4</v>
      </c>
      <c r="W433" s="15">
        <v>4</v>
      </c>
      <c r="X433" s="15">
        <v>4</v>
      </c>
      <c r="Y433" s="15">
        <v>4</v>
      </c>
      <c r="Z433" s="6">
        <f t="shared" si="33"/>
        <v>24</v>
      </c>
      <c r="AA433" s="12">
        <v>2020</v>
      </c>
      <c r="AB433" s="99"/>
      <c r="AC433" s="51"/>
      <c r="AD433" s="32"/>
      <c r="AE433" s="1"/>
      <c r="AF433" s="1"/>
    </row>
    <row r="434" spans="1:16384" s="17" customFormat="1" ht="19.149999999999999" customHeight="1" x14ac:dyDescent="0.25">
      <c r="A434" s="124" t="s">
        <v>42</v>
      </c>
      <c r="B434" s="124"/>
      <c r="C434" s="124"/>
      <c r="D434" s="124"/>
      <c r="E434" s="124"/>
      <c r="F434" s="124"/>
      <c r="G434" s="124"/>
      <c r="H434" s="124"/>
      <c r="I434" s="124"/>
      <c r="J434" s="124"/>
      <c r="K434" s="124"/>
      <c r="L434" s="124"/>
      <c r="M434" s="124"/>
      <c r="N434" s="124"/>
      <c r="O434" s="124"/>
      <c r="P434" s="124"/>
      <c r="Q434" s="124"/>
      <c r="R434" s="124"/>
      <c r="S434" s="124"/>
      <c r="T434" s="124"/>
      <c r="U434" s="124"/>
      <c r="V434" s="124"/>
      <c r="W434" s="124"/>
      <c r="X434" s="124"/>
      <c r="Y434" s="124"/>
      <c r="Z434" s="124"/>
      <c r="AA434" s="124"/>
      <c r="AB434" s="99"/>
      <c r="AC434" s="51"/>
      <c r="AD434" s="32"/>
      <c r="AE434" s="1"/>
      <c r="AF434" s="1"/>
    </row>
    <row r="435" spans="1:16384" s="17" customFormat="1" ht="19.149999999999999" customHeight="1" x14ac:dyDescent="0.25">
      <c r="A435" s="87"/>
      <c r="B435" s="87"/>
      <c r="C435" s="87"/>
      <c r="D435" s="87"/>
      <c r="E435" s="87"/>
      <c r="F435" s="87"/>
      <c r="G435" s="87"/>
      <c r="H435" s="87"/>
      <c r="I435" s="87"/>
      <c r="J435" s="87"/>
      <c r="K435" s="87"/>
      <c r="L435" s="87"/>
      <c r="M435" s="87"/>
      <c r="N435" s="87"/>
      <c r="O435" s="87"/>
      <c r="P435" s="87"/>
      <c r="Q435" s="87"/>
      <c r="R435" s="87"/>
      <c r="S435" s="87"/>
      <c r="T435" s="87"/>
      <c r="U435" s="87"/>
      <c r="V435" s="87"/>
      <c r="W435" s="87"/>
      <c r="X435" s="87"/>
      <c r="Y435" s="87"/>
      <c r="Z435" s="87"/>
      <c r="AA435" s="87" t="s">
        <v>102</v>
      </c>
      <c r="AB435" s="48"/>
      <c r="AC435" s="54"/>
      <c r="AD435" s="87"/>
      <c r="AE435" s="87"/>
      <c r="AF435" s="87"/>
      <c r="AG435" s="87"/>
      <c r="AH435" s="87"/>
      <c r="AI435" s="87"/>
      <c r="AJ435" s="87"/>
      <c r="AK435" s="87"/>
      <c r="AL435" s="87"/>
      <c r="AM435" s="87"/>
      <c r="AN435" s="87"/>
      <c r="AO435" s="87"/>
      <c r="AP435" s="87"/>
      <c r="AQ435" s="87"/>
      <c r="AR435" s="87"/>
      <c r="AS435" s="87"/>
      <c r="AT435" s="87"/>
      <c r="AU435" s="87"/>
      <c r="AV435" s="87"/>
      <c r="AW435" s="87"/>
      <c r="AX435" s="87"/>
      <c r="AY435" s="87"/>
      <c r="AZ435" s="87"/>
      <c r="BA435" s="87"/>
      <c r="BB435" s="87"/>
      <c r="BC435" s="87"/>
      <c r="BD435" s="87"/>
      <c r="BE435" s="87"/>
      <c r="BF435" s="87"/>
      <c r="BG435" s="87"/>
      <c r="BH435" s="87"/>
      <c r="BI435" s="87"/>
      <c r="BJ435" s="87"/>
      <c r="BK435" s="87"/>
      <c r="BL435" s="87"/>
      <c r="BM435" s="87"/>
      <c r="BN435" s="87"/>
      <c r="BO435" s="87"/>
      <c r="BP435" s="87"/>
      <c r="BQ435" s="87"/>
      <c r="BR435" s="87"/>
      <c r="BS435" s="87"/>
      <c r="BT435" s="87"/>
      <c r="BU435" s="87"/>
      <c r="BV435" s="87"/>
      <c r="BW435" s="87"/>
      <c r="BX435" s="87"/>
      <c r="BY435" s="87"/>
      <c r="BZ435" s="87"/>
      <c r="CA435" s="87"/>
      <c r="CB435" s="87"/>
      <c r="CC435" s="87"/>
      <c r="CD435" s="87"/>
      <c r="CE435" s="87"/>
      <c r="CF435" s="87"/>
      <c r="CG435" s="87"/>
      <c r="CH435" s="87"/>
      <c r="CI435" s="87"/>
      <c r="CJ435" s="87"/>
      <c r="CK435" s="87"/>
      <c r="CL435" s="87"/>
      <c r="CM435" s="87"/>
      <c r="CN435" s="87"/>
      <c r="CO435" s="87"/>
      <c r="CP435" s="87"/>
      <c r="CQ435" s="87"/>
      <c r="CR435" s="87"/>
      <c r="CS435" s="87"/>
      <c r="CT435" s="87"/>
      <c r="CU435" s="87"/>
      <c r="CV435" s="87"/>
      <c r="CW435" s="87"/>
      <c r="CX435" s="87"/>
      <c r="CY435" s="87"/>
      <c r="CZ435" s="87"/>
      <c r="DA435" s="87"/>
      <c r="DB435" s="87"/>
      <c r="DC435" s="87"/>
      <c r="DD435" s="87"/>
      <c r="DE435" s="87"/>
      <c r="DF435" s="87"/>
      <c r="DG435" s="87"/>
      <c r="DH435" s="87"/>
      <c r="DI435" s="87"/>
      <c r="DJ435" s="87"/>
      <c r="DK435" s="87"/>
      <c r="DL435" s="87" t="s">
        <v>102</v>
      </c>
      <c r="DM435" s="87" t="s">
        <v>102</v>
      </c>
      <c r="DN435" s="87" t="s">
        <v>102</v>
      </c>
      <c r="DO435" s="87" t="s">
        <v>102</v>
      </c>
      <c r="DP435" s="87" t="s">
        <v>102</v>
      </c>
      <c r="DQ435" s="87" t="s">
        <v>102</v>
      </c>
      <c r="DR435" s="87" t="s">
        <v>102</v>
      </c>
      <c r="DS435" s="87" t="s">
        <v>102</v>
      </c>
      <c r="DT435" s="87" t="s">
        <v>102</v>
      </c>
      <c r="DU435" s="87" t="s">
        <v>102</v>
      </c>
      <c r="DV435" s="87" t="s">
        <v>102</v>
      </c>
      <c r="DW435" s="87" t="s">
        <v>102</v>
      </c>
      <c r="DX435" s="87" t="s">
        <v>102</v>
      </c>
      <c r="DY435" s="87" t="s">
        <v>102</v>
      </c>
      <c r="DZ435" s="87" t="s">
        <v>102</v>
      </c>
      <c r="EA435" s="87" t="s">
        <v>102</v>
      </c>
      <c r="EB435" s="87" t="s">
        <v>102</v>
      </c>
      <c r="EC435" s="87" t="s">
        <v>102</v>
      </c>
      <c r="ED435" s="87" t="s">
        <v>102</v>
      </c>
      <c r="EE435" s="87" t="s">
        <v>102</v>
      </c>
      <c r="EF435" s="87" t="s">
        <v>102</v>
      </c>
      <c r="EG435" s="87" t="s">
        <v>102</v>
      </c>
      <c r="EH435" s="87" t="s">
        <v>102</v>
      </c>
      <c r="EI435" s="87" t="s">
        <v>102</v>
      </c>
      <c r="EJ435" s="87" t="s">
        <v>102</v>
      </c>
      <c r="EK435" s="87" t="s">
        <v>102</v>
      </c>
      <c r="EL435" s="87" t="s">
        <v>102</v>
      </c>
      <c r="EM435" s="87" t="s">
        <v>102</v>
      </c>
      <c r="EN435" s="87" t="s">
        <v>102</v>
      </c>
      <c r="EO435" s="87" t="s">
        <v>102</v>
      </c>
      <c r="EP435" s="87" t="s">
        <v>102</v>
      </c>
      <c r="EQ435" s="87" t="s">
        <v>102</v>
      </c>
      <c r="ER435" s="87" t="s">
        <v>102</v>
      </c>
      <c r="ES435" s="87" t="s">
        <v>102</v>
      </c>
      <c r="ET435" s="87" t="s">
        <v>102</v>
      </c>
      <c r="EU435" s="87" t="s">
        <v>102</v>
      </c>
      <c r="EV435" s="87" t="s">
        <v>102</v>
      </c>
      <c r="EW435" s="87" t="s">
        <v>102</v>
      </c>
      <c r="EX435" s="87" t="s">
        <v>102</v>
      </c>
      <c r="EY435" s="87" t="s">
        <v>102</v>
      </c>
      <c r="EZ435" s="87" t="s">
        <v>102</v>
      </c>
      <c r="FA435" s="87" t="s">
        <v>102</v>
      </c>
      <c r="FB435" s="87" t="s">
        <v>102</v>
      </c>
      <c r="FC435" s="87" t="s">
        <v>102</v>
      </c>
      <c r="FD435" s="87" t="s">
        <v>102</v>
      </c>
      <c r="FE435" s="87" t="s">
        <v>102</v>
      </c>
      <c r="FF435" s="87" t="s">
        <v>102</v>
      </c>
      <c r="FG435" s="87" t="s">
        <v>102</v>
      </c>
      <c r="FH435" s="87" t="s">
        <v>102</v>
      </c>
      <c r="FI435" s="87" t="s">
        <v>102</v>
      </c>
      <c r="FJ435" s="87" t="s">
        <v>102</v>
      </c>
      <c r="FK435" s="87" t="s">
        <v>102</v>
      </c>
      <c r="FL435" s="87" t="s">
        <v>102</v>
      </c>
      <c r="FM435" s="87" t="s">
        <v>102</v>
      </c>
      <c r="FN435" s="87" t="s">
        <v>102</v>
      </c>
      <c r="FO435" s="87" t="s">
        <v>102</v>
      </c>
      <c r="FP435" s="87" t="s">
        <v>102</v>
      </c>
      <c r="FQ435" s="87" t="s">
        <v>102</v>
      </c>
      <c r="FR435" s="87" t="s">
        <v>102</v>
      </c>
      <c r="FS435" s="87" t="s">
        <v>102</v>
      </c>
      <c r="FT435" s="87" t="s">
        <v>102</v>
      </c>
      <c r="FU435" s="87" t="s">
        <v>102</v>
      </c>
      <c r="FV435" s="87" t="s">
        <v>102</v>
      </c>
      <c r="FW435" s="87" t="s">
        <v>102</v>
      </c>
      <c r="FX435" s="87" t="s">
        <v>102</v>
      </c>
      <c r="FY435" s="87" t="s">
        <v>102</v>
      </c>
      <c r="FZ435" s="87" t="s">
        <v>102</v>
      </c>
      <c r="GA435" s="87" t="s">
        <v>102</v>
      </c>
      <c r="GB435" s="87" t="s">
        <v>102</v>
      </c>
      <c r="GC435" s="87" t="s">
        <v>102</v>
      </c>
      <c r="GD435" s="87" t="s">
        <v>102</v>
      </c>
      <c r="GE435" s="87" t="s">
        <v>102</v>
      </c>
      <c r="GF435" s="87" t="s">
        <v>102</v>
      </c>
      <c r="GG435" s="87" t="s">
        <v>102</v>
      </c>
      <c r="GH435" s="87" t="s">
        <v>102</v>
      </c>
      <c r="GI435" s="87" t="s">
        <v>102</v>
      </c>
      <c r="GJ435" s="87" t="s">
        <v>102</v>
      </c>
      <c r="GK435" s="87" t="s">
        <v>102</v>
      </c>
      <c r="GL435" s="87" t="s">
        <v>102</v>
      </c>
      <c r="GM435" s="87" t="s">
        <v>102</v>
      </c>
      <c r="GN435" s="87" t="s">
        <v>102</v>
      </c>
      <c r="GO435" s="87" t="s">
        <v>102</v>
      </c>
      <c r="GP435" s="87" t="s">
        <v>102</v>
      </c>
      <c r="GQ435" s="87" t="s">
        <v>102</v>
      </c>
      <c r="GR435" s="87" t="s">
        <v>102</v>
      </c>
      <c r="GS435" s="87" t="s">
        <v>102</v>
      </c>
      <c r="GT435" s="87" t="s">
        <v>102</v>
      </c>
      <c r="GU435" s="87" t="s">
        <v>102</v>
      </c>
      <c r="GV435" s="87" t="s">
        <v>102</v>
      </c>
      <c r="GW435" s="87" t="s">
        <v>102</v>
      </c>
      <c r="GX435" s="87" t="s">
        <v>102</v>
      </c>
      <c r="GY435" s="87" t="s">
        <v>102</v>
      </c>
      <c r="GZ435" s="87" t="s">
        <v>102</v>
      </c>
      <c r="HA435" s="87" t="s">
        <v>102</v>
      </c>
      <c r="HB435" s="87" t="s">
        <v>102</v>
      </c>
      <c r="HC435" s="87" t="s">
        <v>102</v>
      </c>
      <c r="HD435" s="87" t="s">
        <v>102</v>
      </c>
      <c r="HE435" s="87" t="s">
        <v>102</v>
      </c>
      <c r="HF435" s="87" t="s">
        <v>102</v>
      </c>
      <c r="HG435" s="87" t="s">
        <v>102</v>
      </c>
      <c r="HH435" s="87" t="s">
        <v>102</v>
      </c>
      <c r="HI435" s="87" t="s">
        <v>102</v>
      </c>
      <c r="HJ435" s="87" t="s">
        <v>102</v>
      </c>
      <c r="HK435" s="87" t="s">
        <v>102</v>
      </c>
      <c r="HL435" s="87" t="s">
        <v>102</v>
      </c>
      <c r="HM435" s="87" t="s">
        <v>102</v>
      </c>
      <c r="HN435" s="87" t="s">
        <v>102</v>
      </c>
      <c r="HO435" s="87" t="s">
        <v>102</v>
      </c>
      <c r="HP435" s="87" t="s">
        <v>102</v>
      </c>
      <c r="HQ435" s="87" t="s">
        <v>102</v>
      </c>
      <c r="HR435" s="87" t="s">
        <v>102</v>
      </c>
      <c r="HS435" s="87" t="s">
        <v>102</v>
      </c>
      <c r="HT435" s="87" t="s">
        <v>102</v>
      </c>
      <c r="HU435" s="87" t="s">
        <v>102</v>
      </c>
      <c r="HV435" s="87" t="s">
        <v>102</v>
      </c>
      <c r="HW435" s="87" t="s">
        <v>102</v>
      </c>
      <c r="HX435" s="87" t="s">
        <v>102</v>
      </c>
      <c r="HY435" s="87" t="s">
        <v>102</v>
      </c>
      <c r="HZ435" s="87" t="s">
        <v>102</v>
      </c>
      <c r="IA435" s="87" t="s">
        <v>102</v>
      </c>
      <c r="IB435" s="87" t="s">
        <v>102</v>
      </c>
      <c r="IC435" s="87" t="s">
        <v>102</v>
      </c>
      <c r="ID435" s="87" t="s">
        <v>102</v>
      </c>
      <c r="IE435" s="87" t="s">
        <v>102</v>
      </c>
      <c r="IF435" s="87" t="s">
        <v>102</v>
      </c>
      <c r="IG435" s="87" t="s">
        <v>102</v>
      </c>
      <c r="IH435" s="87" t="s">
        <v>102</v>
      </c>
      <c r="II435" s="87" t="s">
        <v>102</v>
      </c>
      <c r="IJ435" s="87" t="s">
        <v>102</v>
      </c>
      <c r="IK435" s="87" t="s">
        <v>102</v>
      </c>
      <c r="IL435" s="87" t="s">
        <v>102</v>
      </c>
      <c r="IM435" s="87" t="s">
        <v>102</v>
      </c>
      <c r="IN435" s="87" t="s">
        <v>102</v>
      </c>
      <c r="IO435" s="87" t="s">
        <v>102</v>
      </c>
      <c r="IP435" s="87" t="s">
        <v>102</v>
      </c>
      <c r="IQ435" s="87" t="s">
        <v>102</v>
      </c>
      <c r="IR435" s="87" t="s">
        <v>102</v>
      </c>
      <c r="IS435" s="87" t="s">
        <v>102</v>
      </c>
      <c r="IT435" s="87" t="s">
        <v>102</v>
      </c>
      <c r="IU435" s="87" t="s">
        <v>102</v>
      </c>
      <c r="IV435" s="87" t="s">
        <v>102</v>
      </c>
      <c r="IW435" s="87" t="s">
        <v>102</v>
      </c>
      <c r="IX435" s="87" t="s">
        <v>102</v>
      </c>
      <c r="IY435" s="87" t="s">
        <v>102</v>
      </c>
      <c r="IZ435" s="87" t="s">
        <v>102</v>
      </c>
      <c r="JA435" s="87" t="s">
        <v>102</v>
      </c>
      <c r="JB435" s="87" t="s">
        <v>102</v>
      </c>
      <c r="JC435" s="87" t="s">
        <v>102</v>
      </c>
      <c r="JD435" s="87" t="s">
        <v>102</v>
      </c>
      <c r="JE435" s="87" t="s">
        <v>102</v>
      </c>
      <c r="JF435" s="87" t="s">
        <v>102</v>
      </c>
      <c r="JG435" s="87" t="s">
        <v>102</v>
      </c>
      <c r="JH435" s="87" t="s">
        <v>102</v>
      </c>
      <c r="JI435" s="87" t="s">
        <v>102</v>
      </c>
      <c r="JJ435" s="87" t="s">
        <v>102</v>
      </c>
      <c r="JK435" s="87" t="s">
        <v>102</v>
      </c>
      <c r="JL435" s="87" t="s">
        <v>102</v>
      </c>
      <c r="JM435" s="87" t="s">
        <v>102</v>
      </c>
      <c r="JN435" s="87" t="s">
        <v>102</v>
      </c>
      <c r="JO435" s="87" t="s">
        <v>102</v>
      </c>
      <c r="JP435" s="87" t="s">
        <v>102</v>
      </c>
      <c r="JQ435" s="87" t="s">
        <v>102</v>
      </c>
      <c r="JR435" s="87" t="s">
        <v>102</v>
      </c>
      <c r="JS435" s="87" t="s">
        <v>102</v>
      </c>
      <c r="JT435" s="87" t="s">
        <v>102</v>
      </c>
      <c r="JU435" s="87" t="s">
        <v>102</v>
      </c>
      <c r="JV435" s="87" t="s">
        <v>102</v>
      </c>
      <c r="JW435" s="87" t="s">
        <v>102</v>
      </c>
      <c r="JX435" s="87" t="s">
        <v>102</v>
      </c>
      <c r="JY435" s="87" t="s">
        <v>102</v>
      </c>
      <c r="JZ435" s="87" t="s">
        <v>102</v>
      </c>
      <c r="KA435" s="87" t="s">
        <v>102</v>
      </c>
      <c r="KB435" s="87" t="s">
        <v>102</v>
      </c>
      <c r="KC435" s="87" t="s">
        <v>102</v>
      </c>
      <c r="KD435" s="87" t="s">
        <v>102</v>
      </c>
      <c r="KE435" s="87" t="s">
        <v>102</v>
      </c>
      <c r="KF435" s="87" t="s">
        <v>102</v>
      </c>
      <c r="KG435" s="87" t="s">
        <v>102</v>
      </c>
      <c r="KH435" s="87" t="s">
        <v>102</v>
      </c>
      <c r="KI435" s="87" t="s">
        <v>102</v>
      </c>
      <c r="KJ435" s="87" t="s">
        <v>102</v>
      </c>
      <c r="KK435" s="87" t="s">
        <v>102</v>
      </c>
      <c r="KL435" s="87" t="s">
        <v>102</v>
      </c>
      <c r="KM435" s="87" t="s">
        <v>102</v>
      </c>
      <c r="KN435" s="87" t="s">
        <v>102</v>
      </c>
      <c r="KO435" s="87" t="s">
        <v>102</v>
      </c>
      <c r="KP435" s="87" t="s">
        <v>102</v>
      </c>
      <c r="KQ435" s="87" t="s">
        <v>102</v>
      </c>
      <c r="KR435" s="87" t="s">
        <v>102</v>
      </c>
      <c r="KS435" s="87" t="s">
        <v>102</v>
      </c>
      <c r="KT435" s="87" t="s">
        <v>102</v>
      </c>
      <c r="KU435" s="87" t="s">
        <v>102</v>
      </c>
      <c r="KV435" s="87" t="s">
        <v>102</v>
      </c>
      <c r="KW435" s="87" t="s">
        <v>102</v>
      </c>
      <c r="KX435" s="87" t="s">
        <v>102</v>
      </c>
      <c r="KY435" s="87" t="s">
        <v>102</v>
      </c>
      <c r="KZ435" s="87" t="s">
        <v>102</v>
      </c>
      <c r="LA435" s="87" t="s">
        <v>102</v>
      </c>
      <c r="LB435" s="87" t="s">
        <v>102</v>
      </c>
      <c r="LC435" s="87" t="s">
        <v>102</v>
      </c>
      <c r="LD435" s="87" t="s">
        <v>102</v>
      </c>
      <c r="LE435" s="87" t="s">
        <v>102</v>
      </c>
      <c r="LF435" s="87" t="s">
        <v>102</v>
      </c>
      <c r="LG435" s="87" t="s">
        <v>102</v>
      </c>
      <c r="LH435" s="87" t="s">
        <v>102</v>
      </c>
      <c r="LI435" s="87" t="s">
        <v>102</v>
      </c>
      <c r="LJ435" s="87" t="s">
        <v>102</v>
      </c>
      <c r="LK435" s="87" t="s">
        <v>102</v>
      </c>
      <c r="LL435" s="87" t="s">
        <v>102</v>
      </c>
      <c r="LM435" s="87" t="s">
        <v>102</v>
      </c>
      <c r="LN435" s="87" t="s">
        <v>102</v>
      </c>
      <c r="LO435" s="87" t="s">
        <v>102</v>
      </c>
      <c r="LP435" s="87" t="s">
        <v>102</v>
      </c>
      <c r="LQ435" s="87" t="s">
        <v>102</v>
      </c>
      <c r="LR435" s="87" t="s">
        <v>102</v>
      </c>
      <c r="LS435" s="87" t="s">
        <v>102</v>
      </c>
      <c r="LT435" s="87" t="s">
        <v>102</v>
      </c>
      <c r="LU435" s="87" t="s">
        <v>102</v>
      </c>
      <c r="LV435" s="87" t="s">
        <v>102</v>
      </c>
      <c r="LW435" s="87" t="s">
        <v>102</v>
      </c>
      <c r="LX435" s="87" t="s">
        <v>102</v>
      </c>
      <c r="LY435" s="87" t="s">
        <v>102</v>
      </c>
      <c r="LZ435" s="87" t="s">
        <v>102</v>
      </c>
      <c r="MA435" s="87" t="s">
        <v>102</v>
      </c>
      <c r="MB435" s="87" t="s">
        <v>102</v>
      </c>
      <c r="MC435" s="87" t="s">
        <v>102</v>
      </c>
      <c r="MD435" s="87" t="s">
        <v>102</v>
      </c>
      <c r="ME435" s="87" t="s">
        <v>102</v>
      </c>
      <c r="MF435" s="87" t="s">
        <v>102</v>
      </c>
      <c r="MG435" s="87" t="s">
        <v>102</v>
      </c>
      <c r="MH435" s="87" t="s">
        <v>102</v>
      </c>
      <c r="MI435" s="87" t="s">
        <v>102</v>
      </c>
      <c r="MJ435" s="87" t="s">
        <v>102</v>
      </c>
      <c r="MK435" s="87" t="s">
        <v>102</v>
      </c>
      <c r="ML435" s="87" t="s">
        <v>102</v>
      </c>
      <c r="MM435" s="87" t="s">
        <v>102</v>
      </c>
      <c r="MN435" s="87" t="s">
        <v>102</v>
      </c>
      <c r="MO435" s="87" t="s">
        <v>102</v>
      </c>
      <c r="MP435" s="87" t="s">
        <v>102</v>
      </c>
      <c r="MQ435" s="87" t="s">
        <v>102</v>
      </c>
      <c r="MR435" s="87" t="s">
        <v>102</v>
      </c>
      <c r="MS435" s="87" t="s">
        <v>102</v>
      </c>
      <c r="MT435" s="87" t="s">
        <v>102</v>
      </c>
      <c r="MU435" s="87" t="s">
        <v>102</v>
      </c>
      <c r="MV435" s="87" t="s">
        <v>102</v>
      </c>
      <c r="MW435" s="87" t="s">
        <v>102</v>
      </c>
      <c r="MX435" s="87" t="s">
        <v>102</v>
      </c>
      <c r="MY435" s="87" t="s">
        <v>102</v>
      </c>
      <c r="MZ435" s="87" t="s">
        <v>102</v>
      </c>
      <c r="NA435" s="87" t="s">
        <v>102</v>
      </c>
      <c r="NB435" s="87" t="s">
        <v>102</v>
      </c>
      <c r="NC435" s="87" t="s">
        <v>102</v>
      </c>
      <c r="ND435" s="87" t="s">
        <v>102</v>
      </c>
      <c r="NE435" s="87" t="s">
        <v>102</v>
      </c>
      <c r="NF435" s="87" t="s">
        <v>102</v>
      </c>
      <c r="NG435" s="87" t="s">
        <v>102</v>
      </c>
      <c r="NH435" s="87" t="s">
        <v>102</v>
      </c>
      <c r="NI435" s="87" t="s">
        <v>102</v>
      </c>
      <c r="NJ435" s="87" t="s">
        <v>102</v>
      </c>
      <c r="NK435" s="87" t="s">
        <v>102</v>
      </c>
      <c r="NL435" s="87" t="s">
        <v>102</v>
      </c>
      <c r="NM435" s="87" t="s">
        <v>102</v>
      </c>
      <c r="NN435" s="87" t="s">
        <v>102</v>
      </c>
      <c r="NO435" s="87" t="s">
        <v>102</v>
      </c>
      <c r="NP435" s="87" t="s">
        <v>102</v>
      </c>
      <c r="NQ435" s="87" t="s">
        <v>102</v>
      </c>
      <c r="NR435" s="87" t="s">
        <v>102</v>
      </c>
      <c r="NS435" s="87" t="s">
        <v>102</v>
      </c>
      <c r="NT435" s="87" t="s">
        <v>102</v>
      </c>
      <c r="NU435" s="87" t="s">
        <v>102</v>
      </c>
      <c r="NV435" s="87" t="s">
        <v>102</v>
      </c>
      <c r="NW435" s="87" t="s">
        <v>102</v>
      </c>
      <c r="NX435" s="87" t="s">
        <v>102</v>
      </c>
      <c r="NY435" s="87" t="s">
        <v>102</v>
      </c>
      <c r="NZ435" s="87" t="s">
        <v>102</v>
      </c>
      <c r="OA435" s="87" t="s">
        <v>102</v>
      </c>
      <c r="OB435" s="87" t="s">
        <v>102</v>
      </c>
      <c r="OC435" s="87" t="s">
        <v>102</v>
      </c>
      <c r="OD435" s="87" t="s">
        <v>102</v>
      </c>
      <c r="OE435" s="87" t="s">
        <v>102</v>
      </c>
      <c r="OF435" s="87" t="s">
        <v>102</v>
      </c>
      <c r="OG435" s="87" t="s">
        <v>102</v>
      </c>
      <c r="OH435" s="87" t="s">
        <v>102</v>
      </c>
      <c r="OI435" s="87" t="s">
        <v>102</v>
      </c>
      <c r="OJ435" s="87" t="s">
        <v>102</v>
      </c>
      <c r="OK435" s="87" t="s">
        <v>102</v>
      </c>
      <c r="OL435" s="87" t="s">
        <v>102</v>
      </c>
      <c r="OM435" s="87" t="s">
        <v>102</v>
      </c>
      <c r="ON435" s="87" t="s">
        <v>102</v>
      </c>
      <c r="OO435" s="87" t="s">
        <v>102</v>
      </c>
      <c r="OP435" s="87" t="s">
        <v>102</v>
      </c>
      <c r="OQ435" s="87" t="s">
        <v>102</v>
      </c>
      <c r="OR435" s="87" t="s">
        <v>102</v>
      </c>
      <c r="OS435" s="87" t="s">
        <v>102</v>
      </c>
      <c r="OT435" s="87" t="s">
        <v>102</v>
      </c>
      <c r="OU435" s="87" t="s">
        <v>102</v>
      </c>
      <c r="OV435" s="87" t="s">
        <v>102</v>
      </c>
      <c r="OW435" s="87" t="s">
        <v>102</v>
      </c>
      <c r="OX435" s="87" t="s">
        <v>102</v>
      </c>
      <c r="OY435" s="87" t="s">
        <v>102</v>
      </c>
      <c r="OZ435" s="87" t="s">
        <v>102</v>
      </c>
      <c r="PA435" s="87" t="s">
        <v>102</v>
      </c>
      <c r="PB435" s="87" t="s">
        <v>102</v>
      </c>
      <c r="PC435" s="87" t="s">
        <v>102</v>
      </c>
      <c r="PD435" s="87" t="s">
        <v>102</v>
      </c>
      <c r="PE435" s="87" t="s">
        <v>102</v>
      </c>
      <c r="PF435" s="87" t="s">
        <v>102</v>
      </c>
      <c r="PG435" s="87" t="s">
        <v>102</v>
      </c>
      <c r="PH435" s="87" t="s">
        <v>102</v>
      </c>
      <c r="PI435" s="87" t="s">
        <v>102</v>
      </c>
      <c r="PJ435" s="87" t="s">
        <v>102</v>
      </c>
      <c r="PK435" s="87" t="s">
        <v>102</v>
      </c>
      <c r="PL435" s="87" t="s">
        <v>102</v>
      </c>
      <c r="PM435" s="87" t="s">
        <v>102</v>
      </c>
      <c r="PN435" s="87" t="s">
        <v>102</v>
      </c>
      <c r="PO435" s="87" t="s">
        <v>102</v>
      </c>
      <c r="PP435" s="87" t="s">
        <v>102</v>
      </c>
      <c r="PQ435" s="87" t="s">
        <v>102</v>
      </c>
      <c r="PR435" s="87" t="s">
        <v>102</v>
      </c>
      <c r="PS435" s="87" t="s">
        <v>102</v>
      </c>
      <c r="PT435" s="87" t="s">
        <v>102</v>
      </c>
      <c r="PU435" s="87" t="s">
        <v>102</v>
      </c>
      <c r="PV435" s="87" t="s">
        <v>102</v>
      </c>
      <c r="PW435" s="87" t="s">
        <v>102</v>
      </c>
      <c r="PX435" s="87" t="s">
        <v>102</v>
      </c>
      <c r="PY435" s="87" t="s">
        <v>102</v>
      </c>
      <c r="PZ435" s="87" t="s">
        <v>102</v>
      </c>
      <c r="QA435" s="87" t="s">
        <v>102</v>
      </c>
      <c r="QB435" s="87" t="s">
        <v>102</v>
      </c>
      <c r="QC435" s="87" t="s">
        <v>102</v>
      </c>
      <c r="QD435" s="87" t="s">
        <v>102</v>
      </c>
      <c r="QE435" s="87" t="s">
        <v>102</v>
      </c>
      <c r="QF435" s="87" t="s">
        <v>102</v>
      </c>
      <c r="QG435" s="87" t="s">
        <v>102</v>
      </c>
      <c r="QH435" s="87" t="s">
        <v>102</v>
      </c>
      <c r="QI435" s="87" t="s">
        <v>102</v>
      </c>
      <c r="QJ435" s="87" t="s">
        <v>102</v>
      </c>
      <c r="QK435" s="87" t="s">
        <v>102</v>
      </c>
      <c r="QL435" s="87" t="s">
        <v>102</v>
      </c>
      <c r="QM435" s="87" t="s">
        <v>102</v>
      </c>
      <c r="QN435" s="87" t="s">
        <v>102</v>
      </c>
      <c r="QO435" s="87" t="s">
        <v>102</v>
      </c>
      <c r="QP435" s="87" t="s">
        <v>102</v>
      </c>
      <c r="QQ435" s="87" t="s">
        <v>102</v>
      </c>
      <c r="QR435" s="87" t="s">
        <v>102</v>
      </c>
      <c r="QS435" s="87" t="s">
        <v>102</v>
      </c>
      <c r="QT435" s="87" t="s">
        <v>102</v>
      </c>
      <c r="QU435" s="87" t="s">
        <v>102</v>
      </c>
      <c r="QV435" s="87" t="s">
        <v>102</v>
      </c>
      <c r="QW435" s="87" t="s">
        <v>102</v>
      </c>
      <c r="QX435" s="87" t="s">
        <v>102</v>
      </c>
      <c r="QY435" s="87" t="s">
        <v>102</v>
      </c>
      <c r="QZ435" s="87" t="s">
        <v>102</v>
      </c>
      <c r="RA435" s="87" t="s">
        <v>102</v>
      </c>
      <c r="RB435" s="87" t="s">
        <v>102</v>
      </c>
      <c r="RC435" s="87" t="s">
        <v>102</v>
      </c>
      <c r="RD435" s="87" t="s">
        <v>102</v>
      </c>
      <c r="RE435" s="87" t="s">
        <v>102</v>
      </c>
      <c r="RF435" s="87" t="s">
        <v>102</v>
      </c>
      <c r="RG435" s="87" t="s">
        <v>102</v>
      </c>
      <c r="RH435" s="87" t="s">
        <v>102</v>
      </c>
      <c r="RI435" s="87" t="s">
        <v>102</v>
      </c>
      <c r="RJ435" s="87" t="s">
        <v>102</v>
      </c>
      <c r="RK435" s="87" t="s">
        <v>102</v>
      </c>
      <c r="RL435" s="87" t="s">
        <v>102</v>
      </c>
      <c r="RM435" s="87" t="s">
        <v>102</v>
      </c>
      <c r="RN435" s="87" t="s">
        <v>102</v>
      </c>
      <c r="RO435" s="87" t="s">
        <v>102</v>
      </c>
      <c r="RP435" s="87" t="s">
        <v>102</v>
      </c>
      <c r="RQ435" s="87" t="s">
        <v>102</v>
      </c>
      <c r="RR435" s="87" t="s">
        <v>102</v>
      </c>
      <c r="RS435" s="87" t="s">
        <v>102</v>
      </c>
      <c r="RT435" s="87" t="s">
        <v>102</v>
      </c>
      <c r="RU435" s="87" t="s">
        <v>102</v>
      </c>
      <c r="RV435" s="87" t="s">
        <v>102</v>
      </c>
      <c r="RW435" s="87" t="s">
        <v>102</v>
      </c>
      <c r="RX435" s="87" t="s">
        <v>102</v>
      </c>
      <c r="RY435" s="87" t="s">
        <v>102</v>
      </c>
      <c r="RZ435" s="87" t="s">
        <v>102</v>
      </c>
      <c r="SA435" s="87" t="s">
        <v>102</v>
      </c>
      <c r="SB435" s="87" t="s">
        <v>102</v>
      </c>
      <c r="SC435" s="87" t="s">
        <v>102</v>
      </c>
      <c r="SD435" s="87" t="s">
        <v>102</v>
      </c>
      <c r="SE435" s="87" t="s">
        <v>102</v>
      </c>
      <c r="SF435" s="87" t="s">
        <v>102</v>
      </c>
      <c r="SG435" s="87" t="s">
        <v>102</v>
      </c>
      <c r="SH435" s="87" t="s">
        <v>102</v>
      </c>
      <c r="SI435" s="87" t="s">
        <v>102</v>
      </c>
      <c r="SJ435" s="87" t="s">
        <v>102</v>
      </c>
      <c r="SK435" s="87" t="s">
        <v>102</v>
      </c>
      <c r="SL435" s="87" t="s">
        <v>102</v>
      </c>
      <c r="SM435" s="87" t="s">
        <v>102</v>
      </c>
      <c r="SN435" s="87" t="s">
        <v>102</v>
      </c>
      <c r="SO435" s="87" t="s">
        <v>102</v>
      </c>
      <c r="SP435" s="87" t="s">
        <v>102</v>
      </c>
      <c r="SQ435" s="87" t="s">
        <v>102</v>
      </c>
      <c r="SR435" s="87" t="s">
        <v>102</v>
      </c>
      <c r="SS435" s="87" t="s">
        <v>102</v>
      </c>
      <c r="ST435" s="87" t="s">
        <v>102</v>
      </c>
      <c r="SU435" s="87" t="s">
        <v>102</v>
      </c>
      <c r="SV435" s="87" t="s">
        <v>102</v>
      </c>
      <c r="SW435" s="87" t="s">
        <v>102</v>
      </c>
      <c r="SX435" s="87" t="s">
        <v>102</v>
      </c>
      <c r="SY435" s="87" t="s">
        <v>102</v>
      </c>
      <c r="SZ435" s="87" t="s">
        <v>102</v>
      </c>
      <c r="TA435" s="87" t="s">
        <v>102</v>
      </c>
      <c r="TB435" s="87" t="s">
        <v>102</v>
      </c>
      <c r="TC435" s="87" t="s">
        <v>102</v>
      </c>
      <c r="TD435" s="87" t="s">
        <v>102</v>
      </c>
      <c r="TE435" s="87" t="s">
        <v>102</v>
      </c>
      <c r="TF435" s="87" t="s">
        <v>102</v>
      </c>
      <c r="TG435" s="87" t="s">
        <v>102</v>
      </c>
      <c r="TH435" s="87" t="s">
        <v>102</v>
      </c>
      <c r="TI435" s="87" t="s">
        <v>102</v>
      </c>
      <c r="TJ435" s="87" t="s">
        <v>102</v>
      </c>
      <c r="TK435" s="87" t="s">
        <v>102</v>
      </c>
      <c r="TL435" s="87" t="s">
        <v>102</v>
      </c>
      <c r="TM435" s="87" t="s">
        <v>102</v>
      </c>
      <c r="TN435" s="87" t="s">
        <v>102</v>
      </c>
      <c r="TO435" s="87" t="s">
        <v>102</v>
      </c>
      <c r="TP435" s="87" t="s">
        <v>102</v>
      </c>
      <c r="TQ435" s="87" t="s">
        <v>102</v>
      </c>
      <c r="TR435" s="87" t="s">
        <v>102</v>
      </c>
      <c r="TS435" s="87" t="s">
        <v>102</v>
      </c>
      <c r="TT435" s="87" t="s">
        <v>102</v>
      </c>
      <c r="TU435" s="87" t="s">
        <v>102</v>
      </c>
      <c r="TV435" s="87" t="s">
        <v>102</v>
      </c>
      <c r="TW435" s="87" t="s">
        <v>102</v>
      </c>
      <c r="TX435" s="87" t="s">
        <v>102</v>
      </c>
      <c r="TY435" s="87" t="s">
        <v>102</v>
      </c>
      <c r="TZ435" s="87" t="s">
        <v>102</v>
      </c>
      <c r="UA435" s="87" t="s">
        <v>102</v>
      </c>
      <c r="UB435" s="87" t="s">
        <v>102</v>
      </c>
      <c r="UC435" s="87" t="s">
        <v>102</v>
      </c>
      <c r="UD435" s="87" t="s">
        <v>102</v>
      </c>
      <c r="UE435" s="87" t="s">
        <v>102</v>
      </c>
      <c r="UF435" s="87" t="s">
        <v>102</v>
      </c>
      <c r="UG435" s="87" t="s">
        <v>102</v>
      </c>
      <c r="UH435" s="87" t="s">
        <v>102</v>
      </c>
      <c r="UI435" s="87" t="s">
        <v>102</v>
      </c>
      <c r="UJ435" s="87" t="s">
        <v>102</v>
      </c>
      <c r="UK435" s="87" t="s">
        <v>102</v>
      </c>
      <c r="UL435" s="87" t="s">
        <v>102</v>
      </c>
      <c r="UM435" s="87" t="s">
        <v>102</v>
      </c>
      <c r="UN435" s="87" t="s">
        <v>102</v>
      </c>
      <c r="UO435" s="87" t="s">
        <v>102</v>
      </c>
      <c r="UP435" s="87" t="s">
        <v>102</v>
      </c>
      <c r="UQ435" s="87" t="s">
        <v>102</v>
      </c>
      <c r="UR435" s="87" t="s">
        <v>102</v>
      </c>
      <c r="US435" s="87" t="s">
        <v>102</v>
      </c>
      <c r="UT435" s="87" t="s">
        <v>102</v>
      </c>
      <c r="UU435" s="87" t="s">
        <v>102</v>
      </c>
      <c r="UV435" s="87" t="s">
        <v>102</v>
      </c>
      <c r="UW435" s="87" t="s">
        <v>102</v>
      </c>
      <c r="UX435" s="87" t="s">
        <v>102</v>
      </c>
      <c r="UY435" s="87" t="s">
        <v>102</v>
      </c>
      <c r="UZ435" s="87" t="s">
        <v>102</v>
      </c>
      <c r="VA435" s="87" t="s">
        <v>102</v>
      </c>
      <c r="VB435" s="87" t="s">
        <v>102</v>
      </c>
      <c r="VC435" s="87" t="s">
        <v>102</v>
      </c>
      <c r="VD435" s="87" t="s">
        <v>102</v>
      </c>
      <c r="VE435" s="87" t="s">
        <v>102</v>
      </c>
      <c r="VF435" s="87" t="s">
        <v>102</v>
      </c>
      <c r="VG435" s="87" t="s">
        <v>102</v>
      </c>
      <c r="VH435" s="87" t="s">
        <v>102</v>
      </c>
      <c r="VI435" s="87" t="s">
        <v>102</v>
      </c>
      <c r="VJ435" s="87" t="s">
        <v>102</v>
      </c>
      <c r="VK435" s="87" t="s">
        <v>102</v>
      </c>
      <c r="VL435" s="87" t="s">
        <v>102</v>
      </c>
      <c r="VM435" s="87" t="s">
        <v>102</v>
      </c>
      <c r="VN435" s="87" t="s">
        <v>102</v>
      </c>
      <c r="VO435" s="87" t="s">
        <v>102</v>
      </c>
      <c r="VP435" s="87" t="s">
        <v>102</v>
      </c>
      <c r="VQ435" s="87" t="s">
        <v>102</v>
      </c>
      <c r="VR435" s="87" t="s">
        <v>102</v>
      </c>
      <c r="VS435" s="87" t="s">
        <v>102</v>
      </c>
      <c r="VT435" s="87" t="s">
        <v>102</v>
      </c>
      <c r="VU435" s="87" t="s">
        <v>102</v>
      </c>
      <c r="VV435" s="87" t="s">
        <v>102</v>
      </c>
      <c r="VW435" s="87" t="s">
        <v>102</v>
      </c>
      <c r="VX435" s="87" t="s">
        <v>102</v>
      </c>
      <c r="VY435" s="87" t="s">
        <v>102</v>
      </c>
      <c r="VZ435" s="87" t="s">
        <v>102</v>
      </c>
      <c r="WA435" s="87" t="s">
        <v>102</v>
      </c>
      <c r="WB435" s="87" t="s">
        <v>102</v>
      </c>
      <c r="WC435" s="87" t="s">
        <v>102</v>
      </c>
      <c r="WD435" s="87" t="s">
        <v>102</v>
      </c>
      <c r="WE435" s="87" t="s">
        <v>102</v>
      </c>
      <c r="WF435" s="87" t="s">
        <v>102</v>
      </c>
      <c r="WG435" s="87" t="s">
        <v>102</v>
      </c>
      <c r="WH435" s="87" t="s">
        <v>102</v>
      </c>
      <c r="WI435" s="87" t="s">
        <v>102</v>
      </c>
      <c r="WJ435" s="87" t="s">
        <v>102</v>
      </c>
      <c r="WK435" s="87" t="s">
        <v>102</v>
      </c>
      <c r="WL435" s="87" t="s">
        <v>102</v>
      </c>
      <c r="WM435" s="87" t="s">
        <v>102</v>
      </c>
      <c r="WN435" s="87" t="s">
        <v>102</v>
      </c>
      <c r="WO435" s="87" t="s">
        <v>102</v>
      </c>
      <c r="WP435" s="87" t="s">
        <v>102</v>
      </c>
      <c r="WQ435" s="87" t="s">
        <v>102</v>
      </c>
      <c r="WR435" s="87" t="s">
        <v>102</v>
      </c>
      <c r="WS435" s="87" t="s">
        <v>102</v>
      </c>
      <c r="WT435" s="87" t="s">
        <v>102</v>
      </c>
      <c r="WU435" s="87" t="s">
        <v>102</v>
      </c>
      <c r="WV435" s="87" t="s">
        <v>102</v>
      </c>
      <c r="WW435" s="87" t="s">
        <v>102</v>
      </c>
      <c r="WX435" s="87" t="s">
        <v>102</v>
      </c>
      <c r="WY435" s="87" t="s">
        <v>102</v>
      </c>
      <c r="WZ435" s="87" t="s">
        <v>102</v>
      </c>
      <c r="XA435" s="87" t="s">
        <v>102</v>
      </c>
      <c r="XB435" s="87" t="s">
        <v>102</v>
      </c>
      <c r="XC435" s="87" t="s">
        <v>102</v>
      </c>
      <c r="XD435" s="87" t="s">
        <v>102</v>
      </c>
      <c r="XE435" s="87" t="s">
        <v>102</v>
      </c>
      <c r="XF435" s="87" t="s">
        <v>102</v>
      </c>
      <c r="XG435" s="87" t="s">
        <v>102</v>
      </c>
      <c r="XH435" s="87" t="s">
        <v>102</v>
      </c>
      <c r="XI435" s="87" t="s">
        <v>102</v>
      </c>
      <c r="XJ435" s="87" t="s">
        <v>102</v>
      </c>
      <c r="XK435" s="87" t="s">
        <v>102</v>
      </c>
      <c r="XL435" s="87" t="s">
        <v>102</v>
      </c>
      <c r="XM435" s="87" t="s">
        <v>102</v>
      </c>
      <c r="XN435" s="87" t="s">
        <v>102</v>
      </c>
      <c r="XO435" s="87" t="s">
        <v>102</v>
      </c>
      <c r="XP435" s="87" t="s">
        <v>102</v>
      </c>
      <c r="XQ435" s="87" t="s">
        <v>102</v>
      </c>
      <c r="XR435" s="87" t="s">
        <v>102</v>
      </c>
      <c r="XS435" s="87" t="s">
        <v>102</v>
      </c>
      <c r="XT435" s="87" t="s">
        <v>102</v>
      </c>
      <c r="XU435" s="87" t="s">
        <v>102</v>
      </c>
      <c r="XV435" s="87" t="s">
        <v>102</v>
      </c>
      <c r="XW435" s="87" t="s">
        <v>102</v>
      </c>
      <c r="XX435" s="87" t="s">
        <v>102</v>
      </c>
      <c r="XY435" s="87" t="s">
        <v>102</v>
      </c>
      <c r="XZ435" s="87" t="s">
        <v>102</v>
      </c>
      <c r="YA435" s="87" t="s">
        <v>102</v>
      </c>
      <c r="YB435" s="87" t="s">
        <v>102</v>
      </c>
      <c r="YC435" s="87" t="s">
        <v>102</v>
      </c>
      <c r="YD435" s="87" t="s">
        <v>102</v>
      </c>
      <c r="YE435" s="87" t="s">
        <v>102</v>
      </c>
      <c r="YF435" s="87" t="s">
        <v>102</v>
      </c>
      <c r="YG435" s="87" t="s">
        <v>102</v>
      </c>
      <c r="YH435" s="87" t="s">
        <v>102</v>
      </c>
      <c r="YI435" s="87" t="s">
        <v>102</v>
      </c>
      <c r="YJ435" s="87" t="s">
        <v>102</v>
      </c>
      <c r="YK435" s="87" t="s">
        <v>102</v>
      </c>
      <c r="YL435" s="87" t="s">
        <v>102</v>
      </c>
      <c r="YM435" s="87" t="s">
        <v>102</v>
      </c>
      <c r="YN435" s="87" t="s">
        <v>102</v>
      </c>
      <c r="YO435" s="87" t="s">
        <v>102</v>
      </c>
      <c r="YP435" s="87" t="s">
        <v>102</v>
      </c>
      <c r="YQ435" s="87" t="s">
        <v>102</v>
      </c>
      <c r="YR435" s="87" t="s">
        <v>102</v>
      </c>
      <c r="YS435" s="87" t="s">
        <v>102</v>
      </c>
      <c r="YT435" s="87" t="s">
        <v>102</v>
      </c>
      <c r="YU435" s="87" t="s">
        <v>102</v>
      </c>
      <c r="YV435" s="87" t="s">
        <v>102</v>
      </c>
      <c r="YW435" s="87" t="s">
        <v>102</v>
      </c>
      <c r="YX435" s="87" t="s">
        <v>102</v>
      </c>
      <c r="YY435" s="87" t="s">
        <v>102</v>
      </c>
      <c r="YZ435" s="87" t="s">
        <v>102</v>
      </c>
      <c r="ZA435" s="87" t="s">
        <v>102</v>
      </c>
      <c r="ZB435" s="87" t="s">
        <v>102</v>
      </c>
      <c r="ZC435" s="87" t="s">
        <v>102</v>
      </c>
      <c r="ZD435" s="87" t="s">
        <v>102</v>
      </c>
      <c r="ZE435" s="87" t="s">
        <v>102</v>
      </c>
      <c r="ZF435" s="87" t="s">
        <v>102</v>
      </c>
      <c r="ZG435" s="87" t="s">
        <v>102</v>
      </c>
      <c r="ZH435" s="87" t="s">
        <v>102</v>
      </c>
      <c r="ZI435" s="87" t="s">
        <v>102</v>
      </c>
      <c r="ZJ435" s="87" t="s">
        <v>102</v>
      </c>
      <c r="ZK435" s="87" t="s">
        <v>102</v>
      </c>
      <c r="ZL435" s="87" t="s">
        <v>102</v>
      </c>
      <c r="ZM435" s="87" t="s">
        <v>102</v>
      </c>
      <c r="ZN435" s="87" t="s">
        <v>102</v>
      </c>
      <c r="ZO435" s="87" t="s">
        <v>102</v>
      </c>
      <c r="ZP435" s="87" t="s">
        <v>102</v>
      </c>
      <c r="ZQ435" s="87" t="s">
        <v>102</v>
      </c>
      <c r="ZR435" s="87" t="s">
        <v>102</v>
      </c>
      <c r="ZS435" s="87" t="s">
        <v>102</v>
      </c>
      <c r="ZT435" s="87" t="s">
        <v>102</v>
      </c>
      <c r="ZU435" s="87" t="s">
        <v>102</v>
      </c>
      <c r="ZV435" s="87" t="s">
        <v>102</v>
      </c>
      <c r="ZW435" s="87" t="s">
        <v>102</v>
      </c>
      <c r="ZX435" s="87" t="s">
        <v>102</v>
      </c>
      <c r="ZY435" s="87" t="s">
        <v>102</v>
      </c>
      <c r="ZZ435" s="87" t="s">
        <v>102</v>
      </c>
      <c r="AAA435" s="87" t="s">
        <v>102</v>
      </c>
      <c r="AAB435" s="87" t="s">
        <v>102</v>
      </c>
      <c r="AAC435" s="87" t="s">
        <v>102</v>
      </c>
      <c r="AAD435" s="87" t="s">
        <v>102</v>
      </c>
      <c r="AAE435" s="87" t="s">
        <v>102</v>
      </c>
      <c r="AAF435" s="87" t="s">
        <v>102</v>
      </c>
      <c r="AAG435" s="87" t="s">
        <v>102</v>
      </c>
      <c r="AAH435" s="87" t="s">
        <v>102</v>
      </c>
      <c r="AAI435" s="87" t="s">
        <v>102</v>
      </c>
      <c r="AAJ435" s="87" t="s">
        <v>102</v>
      </c>
      <c r="AAK435" s="87" t="s">
        <v>102</v>
      </c>
      <c r="AAL435" s="87" t="s">
        <v>102</v>
      </c>
      <c r="AAM435" s="87" t="s">
        <v>102</v>
      </c>
      <c r="AAN435" s="87" t="s">
        <v>102</v>
      </c>
      <c r="AAO435" s="87" t="s">
        <v>102</v>
      </c>
      <c r="AAP435" s="87" t="s">
        <v>102</v>
      </c>
      <c r="AAQ435" s="87" t="s">
        <v>102</v>
      </c>
      <c r="AAR435" s="87" t="s">
        <v>102</v>
      </c>
      <c r="AAS435" s="87" t="s">
        <v>102</v>
      </c>
      <c r="AAT435" s="87" t="s">
        <v>102</v>
      </c>
      <c r="AAU435" s="87" t="s">
        <v>102</v>
      </c>
      <c r="AAV435" s="87" t="s">
        <v>102</v>
      </c>
      <c r="AAW435" s="87" t="s">
        <v>102</v>
      </c>
      <c r="AAX435" s="87" t="s">
        <v>102</v>
      </c>
      <c r="AAY435" s="87" t="s">
        <v>102</v>
      </c>
      <c r="AAZ435" s="87" t="s">
        <v>102</v>
      </c>
      <c r="ABA435" s="87" t="s">
        <v>102</v>
      </c>
      <c r="ABB435" s="87" t="s">
        <v>102</v>
      </c>
      <c r="ABC435" s="87" t="s">
        <v>102</v>
      </c>
      <c r="ABD435" s="87" t="s">
        <v>102</v>
      </c>
      <c r="ABE435" s="87" t="s">
        <v>102</v>
      </c>
      <c r="ABF435" s="87" t="s">
        <v>102</v>
      </c>
      <c r="ABG435" s="87" t="s">
        <v>102</v>
      </c>
      <c r="ABH435" s="87" t="s">
        <v>102</v>
      </c>
      <c r="ABI435" s="87" t="s">
        <v>102</v>
      </c>
      <c r="ABJ435" s="87" t="s">
        <v>102</v>
      </c>
      <c r="ABK435" s="87" t="s">
        <v>102</v>
      </c>
      <c r="ABL435" s="87" t="s">
        <v>102</v>
      </c>
      <c r="ABM435" s="87" t="s">
        <v>102</v>
      </c>
      <c r="ABN435" s="87" t="s">
        <v>102</v>
      </c>
      <c r="ABO435" s="87" t="s">
        <v>102</v>
      </c>
      <c r="ABP435" s="87" t="s">
        <v>102</v>
      </c>
      <c r="ABQ435" s="87" t="s">
        <v>102</v>
      </c>
      <c r="ABR435" s="87" t="s">
        <v>102</v>
      </c>
      <c r="ABS435" s="87" t="s">
        <v>102</v>
      </c>
      <c r="ABT435" s="87" t="s">
        <v>102</v>
      </c>
      <c r="ABU435" s="87" t="s">
        <v>102</v>
      </c>
      <c r="ABV435" s="87" t="s">
        <v>102</v>
      </c>
      <c r="ABW435" s="87" t="s">
        <v>102</v>
      </c>
      <c r="ABX435" s="87" t="s">
        <v>102</v>
      </c>
      <c r="ABY435" s="87" t="s">
        <v>102</v>
      </c>
      <c r="ABZ435" s="87" t="s">
        <v>102</v>
      </c>
      <c r="ACA435" s="87" t="s">
        <v>102</v>
      </c>
      <c r="ACB435" s="87" t="s">
        <v>102</v>
      </c>
      <c r="ACC435" s="87" t="s">
        <v>102</v>
      </c>
      <c r="ACD435" s="87" t="s">
        <v>102</v>
      </c>
      <c r="ACE435" s="87" t="s">
        <v>102</v>
      </c>
      <c r="ACF435" s="87" t="s">
        <v>102</v>
      </c>
      <c r="ACG435" s="87" t="s">
        <v>102</v>
      </c>
      <c r="ACH435" s="87" t="s">
        <v>102</v>
      </c>
      <c r="ACI435" s="87" t="s">
        <v>102</v>
      </c>
      <c r="ACJ435" s="87" t="s">
        <v>102</v>
      </c>
      <c r="ACK435" s="87" t="s">
        <v>102</v>
      </c>
      <c r="ACL435" s="87" t="s">
        <v>102</v>
      </c>
      <c r="ACM435" s="87" t="s">
        <v>102</v>
      </c>
      <c r="ACN435" s="87" t="s">
        <v>102</v>
      </c>
      <c r="ACO435" s="87" t="s">
        <v>102</v>
      </c>
      <c r="ACP435" s="87" t="s">
        <v>102</v>
      </c>
      <c r="ACQ435" s="87" t="s">
        <v>102</v>
      </c>
      <c r="ACR435" s="87" t="s">
        <v>102</v>
      </c>
      <c r="ACS435" s="87" t="s">
        <v>102</v>
      </c>
      <c r="ACT435" s="87" t="s">
        <v>102</v>
      </c>
      <c r="ACU435" s="87" t="s">
        <v>102</v>
      </c>
      <c r="ACV435" s="87" t="s">
        <v>102</v>
      </c>
      <c r="ACW435" s="87" t="s">
        <v>102</v>
      </c>
      <c r="ACX435" s="87" t="s">
        <v>102</v>
      </c>
      <c r="ACY435" s="87" t="s">
        <v>102</v>
      </c>
      <c r="ACZ435" s="87" t="s">
        <v>102</v>
      </c>
      <c r="ADA435" s="87" t="s">
        <v>102</v>
      </c>
      <c r="ADB435" s="87" t="s">
        <v>102</v>
      </c>
      <c r="ADC435" s="87" t="s">
        <v>102</v>
      </c>
      <c r="ADD435" s="87" t="s">
        <v>102</v>
      </c>
      <c r="ADE435" s="87" t="s">
        <v>102</v>
      </c>
      <c r="ADF435" s="87" t="s">
        <v>102</v>
      </c>
      <c r="ADG435" s="87" t="s">
        <v>102</v>
      </c>
      <c r="ADH435" s="87" t="s">
        <v>102</v>
      </c>
      <c r="ADI435" s="87" t="s">
        <v>102</v>
      </c>
      <c r="ADJ435" s="87" t="s">
        <v>102</v>
      </c>
      <c r="ADK435" s="87" t="s">
        <v>102</v>
      </c>
      <c r="ADL435" s="87" t="s">
        <v>102</v>
      </c>
      <c r="ADM435" s="87" t="s">
        <v>102</v>
      </c>
      <c r="ADN435" s="87" t="s">
        <v>102</v>
      </c>
      <c r="ADO435" s="87" t="s">
        <v>102</v>
      </c>
      <c r="ADP435" s="87" t="s">
        <v>102</v>
      </c>
      <c r="ADQ435" s="87" t="s">
        <v>102</v>
      </c>
      <c r="ADR435" s="87" t="s">
        <v>102</v>
      </c>
      <c r="ADS435" s="87" t="s">
        <v>102</v>
      </c>
      <c r="ADT435" s="87" t="s">
        <v>102</v>
      </c>
      <c r="ADU435" s="87" t="s">
        <v>102</v>
      </c>
      <c r="ADV435" s="87" t="s">
        <v>102</v>
      </c>
      <c r="ADW435" s="87" t="s">
        <v>102</v>
      </c>
      <c r="ADX435" s="87" t="s">
        <v>102</v>
      </c>
      <c r="ADY435" s="87" t="s">
        <v>102</v>
      </c>
      <c r="ADZ435" s="87" t="s">
        <v>102</v>
      </c>
      <c r="AEA435" s="87" t="s">
        <v>102</v>
      </c>
      <c r="AEB435" s="87" t="s">
        <v>102</v>
      </c>
      <c r="AEC435" s="87" t="s">
        <v>102</v>
      </c>
      <c r="AED435" s="87" t="s">
        <v>102</v>
      </c>
      <c r="AEE435" s="87" t="s">
        <v>102</v>
      </c>
      <c r="AEF435" s="87" t="s">
        <v>102</v>
      </c>
      <c r="AEG435" s="87" t="s">
        <v>102</v>
      </c>
      <c r="AEH435" s="87" t="s">
        <v>102</v>
      </c>
      <c r="AEI435" s="87" t="s">
        <v>102</v>
      </c>
      <c r="AEJ435" s="87" t="s">
        <v>102</v>
      </c>
      <c r="AEK435" s="87" t="s">
        <v>102</v>
      </c>
      <c r="AEL435" s="87" t="s">
        <v>102</v>
      </c>
      <c r="AEM435" s="87" t="s">
        <v>102</v>
      </c>
      <c r="AEN435" s="87" t="s">
        <v>102</v>
      </c>
      <c r="AEO435" s="87" t="s">
        <v>102</v>
      </c>
      <c r="AEP435" s="87" t="s">
        <v>102</v>
      </c>
      <c r="AEQ435" s="87" t="s">
        <v>102</v>
      </c>
      <c r="AER435" s="87" t="s">
        <v>102</v>
      </c>
      <c r="AES435" s="87" t="s">
        <v>102</v>
      </c>
      <c r="AET435" s="87" t="s">
        <v>102</v>
      </c>
      <c r="AEU435" s="87" t="s">
        <v>102</v>
      </c>
      <c r="AEV435" s="87" t="s">
        <v>102</v>
      </c>
      <c r="AEW435" s="87" t="s">
        <v>102</v>
      </c>
      <c r="AEX435" s="87" t="s">
        <v>102</v>
      </c>
      <c r="AEY435" s="87" t="s">
        <v>102</v>
      </c>
      <c r="AEZ435" s="87" t="s">
        <v>102</v>
      </c>
      <c r="AFA435" s="87" t="s">
        <v>102</v>
      </c>
      <c r="AFB435" s="87" t="s">
        <v>102</v>
      </c>
      <c r="AFC435" s="87" t="s">
        <v>102</v>
      </c>
      <c r="AFD435" s="87" t="s">
        <v>102</v>
      </c>
      <c r="AFE435" s="87" t="s">
        <v>102</v>
      </c>
      <c r="AFF435" s="87" t="s">
        <v>102</v>
      </c>
      <c r="AFG435" s="87" t="s">
        <v>102</v>
      </c>
      <c r="AFH435" s="87" t="s">
        <v>102</v>
      </c>
      <c r="AFI435" s="87" t="s">
        <v>102</v>
      </c>
      <c r="AFJ435" s="87" t="s">
        <v>102</v>
      </c>
      <c r="AFK435" s="87" t="s">
        <v>102</v>
      </c>
      <c r="AFL435" s="87" t="s">
        <v>102</v>
      </c>
      <c r="AFM435" s="87" t="s">
        <v>102</v>
      </c>
      <c r="AFN435" s="87" t="s">
        <v>102</v>
      </c>
      <c r="AFO435" s="87" t="s">
        <v>102</v>
      </c>
      <c r="AFP435" s="87" t="s">
        <v>102</v>
      </c>
      <c r="AFQ435" s="87" t="s">
        <v>102</v>
      </c>
      <c r="AFR435" s="87" t="s">
        <v>102</v>
      </c>
      <c r="AFS435" s="87" t="s">
        <v>102</v>
      </c>
      <c r="AFT435" s="87" t="s">
        <v>102</v>
      </c>
      <c r="AFU435" s="87" t="s">
        <v>102</v>
      </c>
      <c r="AFV435" s="87" t="s">
        <v>102</v>
      </c>
      <c r="AFW435" s="87" t="s">
        <v>102</v>
      </c>
      <c r="AFX435" s="87" t="s">
        <v>102</v>
      </c>
      <c r="AFY435" s="87" t="s">
        <v>102</v>
      </c>
      <c r="AFZ435" s="87" t="s">
        <v>102</v>
      </c>
      <c r="AGA435" s="87" t="s">
        <v>102</v>
      </c>
      <c r="AGB435" s="87" t="s">
        <v>102</v>
      </c>
      <c r="AGC435" s="87" t="s">
        <v>102</v>
      </c>
      <c r="AGD435" s="87" t="s">
        <v>102</v>
      </c>
      <c r="AGE435" s="87" t="s">
        <v>102</v>
      </c>
      <c r="AGF435" s="87" t="s">
        <v>102</v>
      </c>
      <c r="AGG435" s="87" t="s">
        <v>102</v>
      </c>
      <c r="AGH435" s="87" t="s">
        <v>102</v>
      </c>
      <c r="AGI435" s="87" t="s">
        <v>102</v>
      </c>
      <c r="AGJ435" s="87" t="s">
        <v>102</v>
      </c>
      <c r="AGK435" s="87" t="s">
        <v>102</v>
      </c>
      <c r="AGL435" s="87" t="s">
        <v>102</v>
      </c>
      <c r="AGM435" s="87" t="s">
        <v>102</v>
      </c>
      <c r="AGN435" s="87" t="s">
        <v>102</v>
      </c>
      <c r="AGO435" s="87" t="s">
        <v>102</v>
      </c>
      <c r="AGP435" s="87" t="s">
        <v>102</v>
      </c>
      <c r="AGQ435" s="87" t="s">
        <v>102</v>
      </c>
      <c r="AGR435" s="87" t="s">
        <v>102</v>
      </c>
      <c r="AGS435" s="87" t="s">
        <v>102</v>
      </c>
      <c r="AGT435" s="87" t="s">
        <v>102</v>
      </c>
      <c r="AGU435" s="87" t="s">
        <v>102</v>
      </c>
      <c r="AGV435" s="87" t="s">
        <v>102</v>
      </c>
      <c r="AGW435" s="87" t="s">
        <v>102</v>
      </c>
      <c r="AGX435" s="87" t="s">
        <v>102</v>
      </c>
      <c r="AGY435" s="87" t="s">
        <v>102</v>
      </c>
      <c r="AGZ435" s="87" t="s">
        <v>102</v>
      </c>
      <c r="AHA435" s="87" t="s">
        <v>102</v>
      </c>
      <c r="AHB435" s="87" t="s">
        <v>102</v>
      </c>
      <c r="AHC435" s="87" t="s">
        <v>102</v>
      </c>
      <c r="AHD435" s="87" t="s">
        <v>102</v>
      </c>
      <c r="AHE435" s="87" t="s">
        <v>102</v>
      </c>
      <c r="AHF435" s="87" t="s">
        <v>102</v>
      </c>
      <c r="AHG435" s="87" t="s">
        <v>102</v>
      </c>
      <c r="AHH435" s="87" t="s">
        <v>102</v>
      </c>
      <c r="AHI435" s="87" t="s">
        <v>102</v>
      </c>
      <c r="AHJ435" s="87" t="s">
        <v>102</v>
      </c>
      <c r="AHK435" s="87" t="s">
        <v>102</v>
      </c>
      <c r="AHL435" s="87" t="s">
        <v>102</v>
      </c>
      <c r="AHM435" s="87" t="s">
        <v>102</v>
      </c>
      <c r="AHN435" s="87" t="s">
        <v>102</v>
      </c>
      <c r="AHO435" s="87" t="s">
        <v>102</v>
      </c>
      <c r="AHP435" s="87" t="s">
        <v>102</v>
      </c>
      <c r="AHQ435" s="87" t="s">
        <v>102</v>
      </c>
      <c r="AHR435" s="87" t="s">
        <v>102</v>
      </c>
      <c r="AHS435" s="87" t="s">
        <v>102</v>
      </c>
      <c r="AHT435" s="87" t="s">
        <v>102</v>
      </c>
      <c r="AHU435" s="87" t="s">
        <v>102</v>
      </c>
      <c r="AHV435" s="87" t="s">
        <v>102</v>
      </c>
      <c r="AHW435" s="87" t="s">
        <v>102</v>
      </c>
      <c r="AHX435" s="87" t="s">
        <v>102</v>
      </c>
      <c r="AHY435" s="87" t="s">
        <v>102</v>
      </c>
      <c r="AHZ435" s="87" t="s">
        <v>102</v>
      </c>
      <c r="AIA435" s="87" t="s">
        <v>102</v>
      </c>
      <c r="AIB435" s="87" t="s">
        <v>102</v>
      </c>
      <c r="AIC435" s="87" t="s">
        <v>102</v>
      </c>
      <c r="AID435" s="87" t="s">
        <v>102</v>
      </c>
      <c r="AIE435" s="87" t="s">
        <v>102</v>
      </c>
      <c r="AIF435" s="87" t="s">
        <v>102</v>
      </c>
      <c r="AIG435" s="87" t="s">
        <v>102</v>
      </c>
      <c r="AIH435" s="87" t="s">
        <v>102</v>
      </c>
      <c r="AII435" s="87" t="s">
        <v>102</v>
      </c>
      <c r="AIJ435" s="87" t="s">
        <v>102</v>
      </c>
      <c r="AIK435" s="87" t="s">
        <v>102</v>
      </c>
      <c r="AIL435" s="87" t="s">
        <v>102</v>
      </c>
      <c r="AIM435" s="87" t="s">
        <v>102</v>
      </c>
      <c r="AIN435" s="87" t="s">
        <v>102</v>
      </c>
      <c r="AIO435" s="87" t="s">
        <v>102</v>
      </c>
      <c r="AIP435" s="87" t="s">
        <v>102</v>
      </c>
      <c r="AIQ435" s="87" t="s">
        <v>102</v>
      </c>
      <c r="AIR435" s="87" t="s">
        <v>102</v>
      </c>
      <c r="AIS435" s="87" t="s">
        <v>102</v>
      </c>
      <c r="AIT435" s="87" t="s">
        <v>102</v>
      </c>
      <c r="AIU435" s="87" t="s">
        <v>102</v>
      </c>
      <c r="AIV435" s="87" t="s">
        <v>102</v>
      </c>
      <c r="AIW435" s="87" t="s">
        <v>102</v>
      </c>
      <c r="AIX435" s="87" t="s">
        <v>102</v>
      </c>
      <c r="AIY435" s="87" t="s">
        <v>102</v>
      </c>
      <c r="AIZ435" s="87" t="s">
        <v>102</v>
      </c>
      <c r="AJA435" s="87" t="s">
        <v>102</v>
      </c>
      <c r="AJB435" s="87" t="s">
        <v>102</v>
      </c>
      <c r="AJC435" s="87" t="s">
        <v>102</v>
      </c>
      <c r="AJD435" s="87" t="s">
        <v>102</v>
      </c>
      <c r="AJE435" s="87" t="s">
        <v>102</v>
      </c>
      <c r="AJF435" s="87" t="s">
        <v>102</v>
      </c>
      <c r="AJG435" s="87" t="s">
        <v>102</v>
      </c>
      <c r="AJH435" s="87" t="s">
        <v>102</v>
      </c>
      <c r="AJI435" s="87" t="s">
        <v>102</v>
      </c>
      <c r="AJJ435" s="87" t="s">
        <v>102</v>
      </c>
      <c r="AJK435" s="87" t="s">
        <v>102</v>
      </c>
      <c r="AJL435" s="87" t="s">
        <v>102</v>
      </c>
      <c r="AJM435" s="87" t="s">
        <v>102</v>
      </c>
      <c r="AJN435" s="87" t="s">
        <v>102</v>
      </c>
      <c r="AJO435" s="87" t="s">
        <v>102</v>
      </c>
      <c r="AJP435" s="87" t="s">
        <v>102</v>
      </c>
      <c r="AJQ435" s="87" t="s">
        <v>102</v>
      </c>
      <c r="AJR435" s="87" t="s">
        <v>102</v>
      </c>
      <c r="AJS435" s="87" t="s">
        <v>102</v>
      </c>
      <c r="AJT435" s="87" t="s">
        <v>102</v>
      </c>
      <c r="AJU435" s="87" t="s">
        <v>102</v>
      </c>
      <c r="AJV435" s="87" t="s">
        <v>102</v>
      </c>
      <c r="AJW435" s="87" t="s">
        <v>102</v>
      </c>
      <c r="AJX435" s="87" t="s">
        <v>102</v>
      </c>
      <c r="AJY435" s="87" t="s">
        <v>102</v>
      </c>
      <c r="AJZ435" s="87" t="s">
        <v>102</v>
      </c>
      <c r="AKA435" s="87" t="s">
        <v>102</v>
      </c>
      <c r="AKB435" s="87" t="s">
        <v>102</v>
      </c>
      <c r="AKC435" s="87" t="s">
        <v>102</v>
      </c>
      <c r="AKD435" s="87" t="s">
        <v>102</v>
      </c>
      <c r="AKE435" s="87" t="s">
        <v>102</v>
      </c>
      <c r="AKF435" s="87" t="s">
        <v>102</v>
      </c>
      <c r="AKG435" s="87" t="s">
        <v>102</v>
      </c>
      <c r="AKH435" s="87" t="s">
        <v>102</v>
      </c>
      <c r="AKI435" s="87" t="s">
        <v>102</v>
      </c>
      <c r="AKJ435" s="87" t="s">
        <v>102</v>
      </c>
      <c r="AKK435" s="87" t="s">
        <v>102</v>
      </c>
      <c r="AKL435" s="87" t="s">
        <v>102</v>
      </c>
      <c r="AKM435" s="87" t="s">
        <v>102</v>
      </c>
      <c r="AKN435" s="87" t="s">
        <v>102</v>
      </c>
      <c r="AKO435" s="87" t="s">
        <v>102</v>
      </c>
      <c r="AKP435" s="87" t="s">
        <v>102</v>
      </c>
      <c r="AKQ435" s="87" t="s">
        <v>102</v>
      </c>
      <c r="AKR435" s="87" t="s">
        <v>102</v>
      </c>
      <c r="AKS435" s="87" t="s">
        <v>102</v>
      </c>
      <c r="AKT435" s="87" t="s">
        <v>102</v>
      </c>
      <c r="AKU435" s="87" t="s">
        <v>102</v>
      </c>
      <c r="AKV435" s="87" t="s">
        <v>102</v>
      </c>
      <c r="AKW435" s="87" t="s">
        <v>102</v>
      </c>
      <c r="AKX435" s="87" t="s">
        <v>102</v>
      </c>
      <c r="AKY435" s="87" t="s">
        <v>102</v>
      </c>
      <c r="AKZ435" s="87" t="s">
        <v>102</v>
      </c>
      <c r="ALA435" s="87" t="s">
        <v>102</v>
      </c>
      <c r="ALB435" s="87" t="s">
        <v>102</v>
      </c>
      <c r="ALC435" s="87" t="s">
        <v>102</v>
      </c>
      <c r="ALD435" s="87" t="s">
        <v>102</v>
      </c>
      <c r="ALE435" s="87" t="s">
        <v>102</v>
      </c>
      <c r="ALF435" s="87" t="s">
        <v>102</v>
      </c>
      <c r="ALG435" s="87" t="s">
        <v>102</v>
      </c>
      <c r="ALH435" s="87" t="s">
        <v>102</v>
      </c>
      <c r="ALI435" s="87" t="s">
        <v>102</v>
      </c>
      <c r="ALJ435" s="87" t="s">
        <v>102</v>
      </c>
      <c r="ALK435" s="87" t="s">
        <v>102</v>
      </c>
      <c r="ALL435" s="87" t="s">
        <v>102</v>
      </c>
      <c r="ALM435" s="87" t="s">
        <v>102</v>
      </c>
      <c r="ALN435" s="87" t="s">
        <v>102</v>
      </c>
      <c r="ALO435" s="87" t="s">
        <v>102</v>
      </c>
      <c r="ALP435" s="87" t="s">
        <v>102</v>
      </c>
      <c r="ALQ435" s="87" t="s">
        <v>102</v>
      </c>
      <c r="ALR435" s="87" t="s">
        <v>102</v>
      </c>
      <c r="ALS435" s="87" t="s">
        <v>102</v>
      </c>
      <c r="ALT435" s="87" t="s">
        <v>102</v>
      </c>
      <c r="ALU435" s="87" t="s">
        <v>102</v>
      </c>
      <c r="ALV435" s="87" t="s">
        <v>102</v>
      </c>
      <c r="ALW435" s="87" t="s">
        <v>102</v>
      </c>
      <c r="ALX435" s="87" t="s">
        <v>102</v>
      </c>
      <c r="ALY435" s="87" t="s">
        <v>102</v>
      </c>
      <c r="ALZ435" s="87" t="s">
        <v>102</v>
      </c>
      <c r="AMA435" s="87" t="s">
        <v>102</v>
      </c>
      <c r="AMB435" s="87" t="s">
        <v>102</v>
      </c>
      <c r="AMC435" s="87" t="s">
        <v>102</v>
      </c>
      <c r="AMD435" s="87" t="s">
        <v>102</v>
      </c>
      <c r="AME435" s="87" t="s">
        <v>102</v>
      </c>
      <c r="AMF435" s="87" t="s">
        <v>102</v>
      </c>
      <c r="AMG435" s="87" t="s">
        <v>102</v>
      </c>
      <c r="AMH435" s="87" t="s">
        <v>102</v>
      </c>
      <c r="AMI435" s="87" t="s">
        <v>102</v>
      </c>
      <c r="AMJ435" s="87" t="s">
        <v>102</v>
      </c>
      <c r="AMK435" s="87" t="s">
        <v>102</v>
      </c>
      <c r="AML435" s="87" t="s">
        <v>102</v>
      </c>
      <c r="AMM435" s="87" t="s">
        <v>102</v>
      </c>
      <c r="AMN435" s="87" t="s">
        <v>102</v>
      </c>
      <c r="AMO435" s="87" t="s">
        <v>102</v>
      </c>
      <c r="AMP435" s="87" t="s">
        <v>102</v>
      </c>
      <c r="AMQ435" s="87" t="s">
        <v>102</v>
      </c>
      <c r="AMR435" s="87" t="s">
        <v>102</v>
      </c>
      <c r="AMS435" s="87" t="s">
        <v>102</v>
      </c>
      <c r="AMT435" s="87" t="s">
        <v>102</v>
      </c>
      <c r="AMU435" s="87" t="s">
        <v>102</v>
      </c>
      <c r="AMV435" s="87" t="s">
        <v>102</v>
      </c>
      <c r="AMW435" s="87" t="s">
        <v>102</v>
      </c>
      <c r="AMX435" s="87" t="s">
        <v>102</v>
      </c>
      <c r="AMY435" s="87" t="s">
        <v>102</v>
      </c>
      <c r="AMZ435" s="87" t="s">
        <v>102</v>
      </c>
      <c r="ANA435" s="87" t="s">
        <v>102</v>
      </c>
      <c r="ANB435" s="87" t="s">
        <v>102</v>
      </c>
      <c r="ANC435" s="87" t="s">
        <v>102</v>
      </c>
      <c r="AND435" s="87" t="s">
        <v>102</v>
      </c>
      <c r="ANE435" s="87" t="s">
        <v>102</v>
      </c>
      <c r="ANF435" s="87" t="s">
        <v>102</v>
      </c>
      <c r="ANG435" s="87" t="s">
        <v>102</v>
      </c>
      <c r="ANH435" s="87" t="s">
        <v>102</v>
      </c>
      <c r="ANI435" s="87" t="s">
        <v>102</v>
      </c>
      <c r="ANJ435" s="87" t="s">
        <v>102</v>
      </c>
      <c r="ANK435" s="87" t="s">
        <v>102</v>
      </c>
      <c r="ANL435" s="87" t="s">
        <v>102</v>
      </c>
      <c r="ANM435" s="87" t="s">
        <v>102</v>
      </c>
      <c r="ANN435" s="87" t="s">
        <v>102</v>
      </c>
      <c r="ANO435" s="87" t="s">
        <v>102</v>
      </c>
      <c r="ANP435" s="87" t="s">
        <v>102</v>
      </c>
      <c r="ANQ435" s="87" t="s">
        <v>102</v>
      </c>
      <c r="ANR435" s="87" t="s">
        <v>102</v>
      </c>
      <c r="ANS435" s="87" t="s">
        <v>102</v>
      </c>
      <c r="ANT435" s="87" t="s">
        <v>102</v>
      </c>
      <c r="ANU435" s="87" t="s">
        <v>102</v>
      </c>
      <c r="ANV435" s="87" t="s">
        <v>102</v>
      </c>
      <c r="ANW435" s="87" t="s">
        <v>102</v>
      </c>
      <c r="ANX435" s="87" t="s">
        <v>102</v>
      </c>
      <c r="ANY435" s="87" t="s">
        <v>102</v>
      </c>
      <c r="ANZ435" s="87" t="s">
        <v>102</v>
      </c>
      <c r="AOA435" s="87" t="s">
        <v>102</v>
      </c>
      <c r="AOB435" s="87" t="s">
        <v>102</v>
      </c>
      <c r="AOC435" s="87" t="s">
        <v>102</v>
      </c>
      <c r="AOD435" s="87" t="s">
        <v>102</v>
      </c>
      <c r="AOE435" s="87" t="s">
        <v>102</v>
      </c>
      <c r="AOF435" s="87" t="s">
        <v>102</v>
      </c>
      <c r="AOG435" s="87" t="s">
        <v>102</v>
      </c>
      <c r="AOH435" s="87" t="s">
        <v>102</v>
      </c>
      <c r="AOI435" s="87" t="s">
        <v>102</v>
      </c>
      <c r="AOJ435" s="87" t="s">
        <v>102</v>
      </c>
      <c r="AOK435" s="87" t="s">
        <v>102</v>
      </c>
      <c r="AOL435" s="87" t="s">
        <v>102</v>
      </c>
      <c r="AOM435" s="87" t="s">
        <v>102</v>
      </c>
      <c r="AON435" s="87" t="s">
        <v>102</v>
      </c>
      <c r="AOO435" s="87" t="s">
        <v>102</v>
      </c>
      <c r="AOP435" s="87" t="s">
        <v>102</v>
      </c>
      <c r="AOQ435" s="87" t="s">
        <v>102</v>
      </c>
      <c r="AOR435" s="87" t="s">
        <v>102</v>
      </c>
      <c r="AOS435" s="87" t="s">
        <v>102</v>
      </c>
      <c r="AOT435" s="87" t="s">
        <v>102</v>
      </c>
      <c r="AOU435" s="87" t="s">
        <v>102</v>
      </c>
      <c r="AOV435" s="87" t="s">
        <v>102</v>
      </c>
      <c r="AOW435" s="87" t="s">
        <v>102</v>
      </c>
      <c r="AOX435" s="87" t="s">
        <v>102</v>
      </c>
      <c r="AOY435" s="87" t="s">
        <v>102</v>
      </c>
      <c r="AOZ435" s="87" t="s">
        <v>102</v>
      </c>
      <c r="APA435" s="87" t="s">
        <v>102</v>
      </c>
      <c r="APB435" s="87" t="s">
        <v>102</v>
      </c>
      <c r="APC435" s="87" t="s">
        <v>102</v>
      </c>
      <c r="APD435" s="87" t="s">
        <v>102</v>
      </c>
      <c r="APE435" s="87" t="s">
        <v>102</v>
      </c>
      <c r="APF435" s="87" t="s">
        <v>102</v>
      </c>
      <c r="APG435" s="87" t="s">
        <v>102</v>
      </c>
      <c r="APH435" s="87" t="s">
        <v>102</v>
      </c>
      <c r="API435" s="87" t="s">
        <v>102</v>
      </c>
      <c r="APJ435" s="87" t="s">
        <v>102</v>
      </c>
      <c r="APK435" s="87" t="s">
        <v>102</v>
      </c>
      <c r="APL435" s="87" t="s">
        <v>102</v>
      </c>
      <c r="APM435" s="87" t="s">
        <v>102</v>
      </c>
      <c r="APN435" s="87" t="s">
        <v>102</v>
      </c>
      <c r="APO435" s="87" t="s">
        <v>102</v>
      </c>
      <c r="APP435" s="87" t="s">
        <v>102</v>
      </c>
      <c r="APQ435" s="87" t="s">
        <v>102</v>
      </c>
      <c r="APR435" s="87" t="s">
        <v>102</v>
      </c>
      <c r="APS435" s="87" t="s">
        <v>102</v>
      </c>
      <c r="APT435" s="87" t="s">
        <v>102</v>
      </c>
      <c r="APU435" s="87" t="s">
        <v>102</v>
      </c>
      <c r="APV435" s="87" t="s">
        <v>102</v>
      </c>
      <c r="APW435" s="87" t="s">
        <v>102</v>
      </c>
      <c r="APX435" s="87" t="s">
        <v>102</v>
      </c>
      <c r="APY435" s="87" t="s">
        <v>102</v>
      </c>
      <c r="APZ435" s="87" t="s">
        <v>102</v>
      </c>
      <c r="AQA435" s="87" t="s">
        <v>102</v>
      </c>
      <c r="AQB435" s="87" t="s">
        <v>102</v>
      </c>
      <c r="AQC435" s="87" t="s">
        <v>102</v>
      </c>
      <c r="AQD435" s="87" t="s">
        <v>102</v>
      </c>
      <c r="AQE435" s="87" t="s">
        <v>102</v>
      </c>
      <c r="AQF435" s="87" t="s">
        <v>102</v>
      </c>
      <c r="AQG435" s="87" t="s">
        <v>102</v>
      </c>
      <c r="AQH435" s="87" t="s">
        <v>102</v>
      </c>
      <c r="AQI435" s="87" t="s">
        <v>102</v>
      </c>
      <c r="AQJ435" s="87" t="s">
        <v>102</v>
      </c>
      <c r="AQK435" s="87" t="s">
        <v>102</v>
      </c>
      <c r="AQL435" s="87" t="s">
        <v>102</v>
      </c>
      <c r="AQM435" s="87" t="s">
        <v>102</v>
      </c>
      <c r="AQN435" s="87" t="s">
        <v>102</v>
      </c>
      <c r="AQO435" s="87" t="s">
        <v>102</v>
      </c>
      <c r="AQP435" s="87" t="s">
        <v>102</v>
      </c>
      <c r="AQQ435" s="87" t="s">
        <v>102</v>
      </c>
      <c r="AQR435" s="87" t="s">
        <v>102</v>
      </c>
      <c r="AQS435" s="87" t="s">
        <v>102</v>
      </c>
      <c r="AQT435" s="87" t="s">
        <v>102</v>
      </c>
      <c r="AQU435" s="87" t="s">
        <v>102</v>
      </c>
      <c r="AQV435" s="87" t="s">
        <v>102</v>
      </c>
      <c r="AQW435" s="87" t="s">
        <v>102</v>
      </c>
      <c r="AQX435" s="87" t="s">
        <v>102</v>
      </c>
      <c r="AQY435" s="87" t="s">
        <v>102</v>
      </c>
      <c r="AQZ435" s="87" t="s">
        <v>102</v>
      </c>
      <c r="ARA435" s="87" t="s">
        <v>102</v>
      </c>
      <c r="ARB435" s="87" t="s">
        <v>102</v>
      </c>
      <c r="ARC435" s="87" t="s">
        <v>102</v>
      </c>
      <c r="ARD435" s="87" t="s">
        <v>102</v>
      </c>
      <c r="ARE435" s="87" t="s">
        <v>102</v>
      </c>
      <c r="ARF435" s="87" t="s">
        <v>102</v>
      </c>
      <c r="ARG435" s="87" t="s">
        <v>102</v>
      </c>
      <c r="ARH435" s="87" t="s">
        <v>102</v>
      </c>
      <c r="ARI435" s="87" t="s">
        <v>102</v>
      </c>
      <c r="ARJ435" s="87" t="s">
        <v>102</v>
      </c>
      <c r="ARK435" s="87" t="s">
        <v>102</v>
      </c>
      <c r="ARL435" s="87" t="s">
        <v>102</v>
      </c>
      <c r="ARM435" s="87" t="s">
        <v>102</v>
      </c>
      <c r="ARN435" s="87" t="s">
        <v>102</v>
      </c>
      <c r="ARO435" s="87" t="s">
        <v>102</v>
      </c>
      <c r="ARP435" s="87" t="s">
        <v>102</v>
      </c>
      <c r="ARQ435" s="87" t="s">
        <v>102</v>
      </c>
      <c r="ARR435" s="87" t="s">
        <v>102</v>
      </c>
      <c r="ARS435" s="87" t="s">
        <v>102</v>
      </c>
      <c r="ART435" s="87" t="s">
        <v>102</v>
      </c>
      <c r="ARU435" s="87" t="s">
        <v>102</v>
      </c>
      <c r="ARV435" s="87" t="s">
        <v>102</v>
      </c>
      <c r="ARW435" s="87" t="s">
        <v>102</v>
      </c>
      <c r="ARX435" s="87" t="s">
        <v>102</v>
      </c>
      <c r="ARY435" s="87" t="s">
        <v>102</v>
      </c>
      <c r="ARZ435" s="87" t="s">
        <v>102</v>
      </c>
      <c r="ASA435" s="87" t="s">
        <v>102</v>
      </c>
      <c r="ASB435" s="87" t="s">
        <v>102</v>
      </c>
      <c r="ASC435" s="87" t="s">
        <v>102</v>
      </c>
      <c r="ASD435" s="87" t="s">
        <v>102</v>
      </c>
      <c r="ASE435" s="87" t="s">
        <v>102</v>
      </c>
      <c r="ASF435" s="87" t="s">
        <v>102</v>
      </c>
      <c r="ASG435" s="87" t="s">
        <v>102</v>
      </c>
      <c r="ASH435" s="87" t="s">
        <v>102</v>
      </c>
      <c r="ASI435" s="87" t="s">
        <v>102</v>
      </c>
      <c r="ASJ435" s="87" t="s">
        <v>102</v>
      </c>
      <c r="ASK435" s="87" t="s">
        <v>102</v>
      </c>
      <c r="ASL435" s="87" t="s">
        <v>102</v>
      </c>
      <c r="ASM435" s="87" t="s">
        <v>102</v>
      </c>
      <c r="ASN435" s="87" t="s">
        <v>102</v>
      </c>
      <c r="ASO435" s="87" t="s">
        <v>102</v>
      </c>
      <c r="ASP435" s="87" t="s">
        <v>102</v>
      </c>
      <c r="ASQ435" s="87" t="s">
        <v>102</v>
      </c>
      <c r="ASR435" s="87" t="s">
        <v>102</v>
      </c>
      <c r="ASS435" s="87" t="s">
        <v>102</v>
      </c>
      <c r="AST435" s="87" t="s">
        <v>102</v>
      </c>
      <c r="ASU435" s="87" t="s">
        <v>102</v>
      </c>
      <c r="ASV435" s="87" t="s">
        <v>102</v>
      </c>
      <c r="ASW435" s="87" t="s">
        <v>102</v>
      </c>
      <c r="ASX435" s="87" t="s">
        <v>102</v>
      </c>
      <c r="ASY435" s="87" t="s">
        <v>102</v>
      </c>
      <c r="ASZ435" s="87" t="s">
        <v>102</v>
      </c>
      <c r="ATA435" s="87" t="s">
        <v>102</v>
      </c>
      <c r="ATB435" s="87" t="s">
        <v>102</v>
      </c>
      <c r="ATC435" s="87" t="s">
        <v>102</v>
      </c>
      <c r="ATD435" s="87" t="s">
        <v>102</v>
      </c>
      <c r="ATE435" s="87" t="s">
        <v>102</v>
      </c>
      <c r="ATF435" s="87" t="s">
        <v>102</v>
      </c>
      <c r="ATG435" s="87" t="s">
        <v>102</v>
      </c>
      <c r="ATH435" s="87" t="s">
        <v>102</v>
      </c>
      <c r="ATI435" s="87" t="s">
        <v>102</v>
      </c>
      <c r="ATJ435" s="87" t="s">
        <v>102</v>
      </c>
      <c r="ATK435" s="87" t="s">
        <v>102</v>
      </c>
      <c r="ATL435" s="87" t="s">
        <v>102</v>
      </c>
      <c r="ATM435" s="87" t="s">
        <v>102</v>
      </c>
      <c r="ATN435" s="87" t="s">
        <v>102</v>
      </c>
      <c r="ATO435" s="87" t="s">
        <v>102</v>
      </c>
      <c r="ATP435" s="87" t="s">
        <v>102</v>
      </c>
      <c r="ATQ435" s="87" t="s">
        <v>102</v>
      </c>
      <c r="ATR435" s="87" t="s">
        <v>102</v>
      </c>
      <c r="ATS435" s="87" t="s">
        <v>102</v>
      </c>
      <c r="ATT435" s="87" t="s">
        <v>102</v>
      </c>
      <c r="ATU435" s="87" t="s">
        <v>102</v>
      </c>
      <c r="ATV435" s="87" t="s">
        <v>102</v>
      </c>
      <c r="ATW435" s="87" t="s">
        <v>102</v>
      </c>
      <c r="ATX435" s="87" t="s">
        <v>102</v>
      </c>
      <c r="ATY435" s="87" t="s">
        <v>102</v>
      </c>
      <c r="ATZ435" s="87" t="s">
        <v>102</v>
      </c>
      <c r="AUA435" s="87" t="s">
        <v>102</v>
      </c>
      <c r="AUB435" s="87" t="s">
        <v>102</v>
      </c>
      <c r="AUC435" s="87" t="s">
        <v>102</v>
      </c>
      <c r="AUD435" s="87" t="s">
        <v>102</v>
      </c>
      <c r="AUE435" s="87" t="s">
        <v>102</v>
      </c>
      <c r="AUF435" s="87" t="s">
        <v>102</v>
      </c>
      <c r="AUG435" s="87" t="s">
        <v>102</v>
      </c>
      <c r="AUH435" s="87" t="s">
        <v>102</v>
      </c>
      <c r="AUI435" s="87" t="s">
        <v>102</v>
      </c>
      <c r="AUJ435" s="87" t="s">
        <v>102</v>
      </c>
      <c r="AUK435" s="87" t="s">
        <v>102</v>
      </c>
      <c r="AUL435" s="87" t="s">
        <v>102</v>
      </c>
      <c r="AUM435" s="87" t="s">
        <v>102</v>
      </c>
      <c r="AUN435" s="87" t="s">
        <v>102</v>
      </c>
      <c r="AUO435" s="87" t="s">
        <v>102</v>
      </c>
      <c r="AUP435" s="87" t="s">
        <v>102</v>
      </c>
      <c r="AUQ435" s="87" t="s">
        <v>102</v>
      </c>
      <c r="AUR435" s="87" t="s">
        <v>102</v>
      </c>
      <c r="AUS435" s="87" t="s">
        <v>102</v>
      </c>
      <c r="AUT435" s="87" t="s">
        <v>102</v>
      </c>
      <c r="AUU435" s="87" t="s">
        <v>102</v>
      </c>
      <c r="AUV435" s="87" t="s">
        <v>102</v>
      </c>
      <c r="AUW435" s="87" t="s">
        <v>102</v>
      </c>
      <c r="AUX435" s="87" t="s">
        <v>102</v>
      </c>
      <c r="AUY435" s="87" t="s">
        <v>102</v>
      </c>
      <c r="AUZ435" s="87" t="s">
        <v>102</v>
      </c>
      <c r="AVA435" s="87" t="s">
        <v>102</v>
      </c>
      <c r="AVB435" s="87" t="s">
        <v>102</v>
      </c>
      <c r="AVC435" s="87" t="s">
        <v>102</v>
      </c>
      <c r="AVD435" s="87" t="s">
        <v>102</v>
      </c>
      <c r="AVE435" s="87" t="s">
        <v>102</v>
      </c>
      <c r="AVF435" s="87" t="s">
        <v>102</v>
      </c>
      <c r="AVG435" s="87" t="s">
        <v>102</v>
      </c>
      <c r="AVH435" s="87" t="s">
        <v>102</v>
      </c>
      <c r="AVI435" s="87" t="s">
        <v>102</v>
      </c>
      <c r="AVJ435" s="87" t="s">
        <v>102</v>
      </c>
      <c r="AVK435" s="87" t="s">
        <v>102</v>
      </c>
      <c r="AVL435" s="87" t="s">
        <v>102</v>
      </c>
      <c r="AVM435" s="87" t="s">
        <v>102</v>
      </c>
      <c r="AVN435" s="87" t="s">
        <v>102</v>
      </c>
      <c r="AVO435" s="87" t="s">
        <v>102</v>
      </c>
      <c r="AVP435" s="87" t="s">
        <v>102</v>
      </c>
      <c r="AVQ435" s="87" t="s">
        <v>102</v>
      </c>
      <c r="AVR435" s="87" t="s">
        <v>102</v>
      </c>
      <c r="AVS435" s="87" t="s">
        <v>102</v>
      </c>
      <c r="AVT435" s="87" t="s">
        <v>102</v>
      </c>
      <c r="AVU435" s="87" t="s">
        <v>102</v>
      </c>
      <c r="AVV435" s="87" t="s">
        <v>102</v>
      </c>
      <c r="AVW435" s="87" t="s">
        <v>102</v>
      </c>
      <c r="AVX435" s="87" t="s">
        <v>102</v>
      </c>
      <c r="AVY435" s="87" t="s">
        <v>102</v>
      </c>
      <c r="AVZ435" s="87" t="s">
        <v>102</v>
      </c>
      <c r="AWA435" s="87" t="s">
        <v>102</v>
      </c>
      <c r="AWB435" s="87" t="s">
        <v>102</v>
      </c>
      <c r="AWC435" s="87" t="s">
        <v>102</v>
      </c>
      <c r="AWD435" s="87" t="s">
        <v>102</v>
      </c>
      <c r="AWE435" s="87" t="s">
        <v>102</v>
      </c>
      <c r="AWF435" s="87" t="s">
        <v>102</v>
      </c>
      <c r="AWG435" s="87" t="s">
        <v>102</v>
      </c>
      <c r="AWH435" s="87" t="s">
        <v>102</v>
      </c>
      <c r="AWI435" s="87" t="s">
        <v>102</v>
      </c>
      <c r="AWJ435" s="87" t="s">
        <v>102</v>
      </c>
      <c r="AWK435" s="87" t="s">
        <v>102</v>
      </c>
      <c r="AWL435" s="87" t="s">
        <v>102</v>
      </c>
      <c r="AWM435" s="87" t="s">
        <v>102</v>
      </c>
      <c r="AWN435" s="87" t="s">
        <v>102</v>
      </c>
      <c r="AWO435" s="87" t="s">
        <v>102</v>
      </c>
      <c r="AWP435" s="87" t="s">
        <v>102</v>
      </c>
      <c r="AWQ435" s="87" t="s">
        <v>102</v>
      </c>
      <c r="AWR435" s="87" t="s">
        <v>102</v>
      </c>
      <c r="AWS435" s="87" t="s">
        <v>102</v>
      </c>
      <c r="AWT435" s="87" t="s">
        <v>102</v>
      </c>
      <c r="AWU435" s="87" t="s">
        <v>102</v>
      </c>
      <c r="AWV435" s="87" t="s">
        <v>102</v>
      </c>
      <c r="AWW435" s="87" t="s">
        <v>102</v>
      </c>
      <c r="AWX435" s="87" t="s">
        <v>102</v>
      </c>
      <c r="AWY435" s="87" t="s">
        <v>102</v>
      </c>
      <c r="AWZ435" s="87" t="s">
        <v>102</v>
      </c>
      <c r="AXA435" s="87" t="s">
        <v>102</v>
      </c>
      <c r="AXB435" s="87" t="s">
        <v>102</v>
      </c>
      <c r="AXC435" s="87" t="s">
        <v>102</v>
      </c>
      <c r="AXD435" s="87" t="s">
        <v>102</v>
      </c>
      <c r="AXE435" s="87" t="s">
        <v>102</v>
      </c>
      <c r="AXF435" s="87" t="s">
        <v>102</v>
      </c>
      <c r="AXG435" s="87" t="s">
        <v>102</v>
      </c>
      <c r="AXH435" s="87" t="s">
        <v>102</v>
      </c>
      <c r="AXI435" s="87" t="s">
        <v>102</v>
      </c>
      <c r="AXJ435" s="87" t="s">
        <v>102</v>
      </c>
      <c r="AXK435" s="87" t="s">
        <v>102</v>
      </c>
      <c r="AXL435" s="87" t="s">
        <v>102</v>
      </c>
      <c r="AXM435" s="87" t="s">
        <v>102</v>
      </c>
      <c r="AXN435" s="87" t="s">
        <v>102</v>
      </c>
      <c r="AXO435" s="87" t="s">
        <v>102</v>
      </c>
      <c r="AXP435" s="87" t="s">
        <v>102</v>
      </c>
      <c r="AXQ435" s="87" t="s">
        <v>102</v>
      </c>
      <c r="AXR435" s="87" t="s">
        <v>102</v>
      </c>
      <c r="AXS435" s="87" t="s">
        <v>102</v>
      </c>
      <c r="AXT435" s="87" t="s">
        <v>102</v>
      </c>
      <c r="AXU435" s="87" t="s">
        <v>102</v>
      </c>
      <c r="AXV435" s="87" t="s">
        <v>102</v>
      </c>
      <c r="AXW435" s="87" t="s">
        <v>102</v>
      </c>
      <c r="AXX435" s="87" t="s">
        <v>102</v>
      </c>
      <c r="AXY435" s="87" t="s">
        <v>102</v>
      </c>
      <c r="AXZ435" s="87" t="s">
        <v>102</v>
      </c>
      <c r="AYA435" s="87" t="s">
        <v>102</v>
      </c>
      <c r="AYB435" s="87" t="s">
        <v>102</v>
      </c>
      <c r="AYC435" s="87" t="s">
        <v>102</v>
      </c>
      <c r="AYD435" s="87" t="s">
        <v>102</v>
      </c>
      <c r="AYE435" s="87" t="s">
        <v>102</v>
      </c>
      <c r="AYF435" s="87" t="s">
        <v>102</v>
      </c>
      <c r="AYG435" s="87" t="s">
        <v>102</v>
      </c>
      <c r="AYH435" s="87" t="s">
        <v>102</v>
      </c>
      <c r="AYI435" s="87" t="s">
        <v>102</v>
      </c>
      <c r="AYJ435" s="87" t="s">
        <v>102</v>
      </c>
      <c r="AYK435" s="87" t="s">
        <v>102</v>
      </c>
      <c r="AYL435" s="87" t="s">
        <v>102</v>
      </c>
      <c r="AYM435" s="87" t="s">
        <v>102</v>
      </c>
      <c r="AYN435" s="87" t="s">
        <v>102</v>
      </c>
      <c r="AYO435" s="87" t="s">
        <v>102</v>
      </c>
      <c r="AYP435" s="87" t="s">
        <v>102</v>
      </c>
      <c r="AYQ435" s="87" t="s">
        <v>102</v>
      </c>
      <c r="AYR435" s="87" t="s">
        <v>102</v>
      </c>
      <c r="AYS435" s="87" t="s">
        <v>102</v>
      </c>
      <c r="AYT435" s="87" t="s">
        <v>102</v>
      </c>
      <c r="AYU435" s="87" t="s">
        <v>102</v>
      </c>
      <c r="AYV435" s="87" t="s">
        <v>102</v>
      </c>
      <c r="AYW435" s="87" t="s">
        <v>102</v>
      </c>
      <c r="AYX435" s="87" t="s">
        <v>102</v>
      </c>
      <c r="AYY435" s="87" t="s">
        <v>102</v>
      </c>
      <c r="AYZ435" s="87" t="s">
        <v>102</v>
      </c>
      <c r="AZA435" s="87" t="s">
        <v>102</v>
      </c>
      <c r="AZB435" s="87" t="s">
        <v>102</v>
      </c>
      <c r="AZC435" s="87" t="s">
        <v>102</v>
      </c>
      <c r="AZD435" s="87" t="s">
        <v>102</v>
      </c>
      <c r="AZE435" s="87" t="s">
        <v>102</v>
      </c>
      <c r="AZF435" s="87" t="s">
        <v>102</v>
      </c>
      <c r="AZG435" s="87" t="s">
        <v>102</v>
      </c>
      <c r="AZH435" s="87" t="s">
        <v>102</v>
      </c>
      <c r="AZI435" s="87" t="s">
        <v>102</v>
      </c>
      <c r="AZJ435" s="87" t="s">
        <v>102</v>
      </c>
      <c r="AZK435" s="87" t="s">
        <v>102</v>
      </c>
      <c r="AZL435" s="87" t="s">
        <v>102</v>
      </c>
      <c r="AZM435" s="87" t="s">
        <v>102</v>
      </c>
      <c r="AZN435" s="87" t="s">
        <v>102</v>
      </c>
      <c r="AZO435" s="87" t="s">
        <v>102</v>
      </c>
      <c r="AZP435" s="87" t="s">
        <v>102</v>
      </c>
      <c r="AZQ435" s="87" t="s">
        <v>102</v>
      </c>
      <c r="AZR435" s="87" t="s">
        <v>102</v>
      </c>
      <c r="AZS435" s="87" t="s">
        <v>102</v>
      </c>
      <c r="AZT435" s="87" t="s">
        <v>102</v>
      </c>
      <c r="AZU435" s="87" t="s">
        <v>102</v>
      </c>
      <c r="AZV435" s="87" t="s">
        <v>102</v>
      </c>
      <c r="AZW435" s="87" t="s">
        <v>102</v>
      </c>
      <c r="AZX435" s="87" t="s">
        <v>102</v>
      </c>
      <c r="AZY435" s="87" t="s">
        <v>102</v>
      </c>
      <c r="AZZ435" s="87" t="s">
        <v>102</v>
      </c>
      <c r="BAA435" s="87" t="s">
        <v>102</v>
      </c>
      <c r="BAB435" s="87" t="s">
        <v>102</v>
      </c>
      <c r="BAC435" s="87" t="s">
        <v>102</v>
      </c>
      <c r="BAD435" s="87" t="s">
        <v>102</v>
      </c>
      <c r="BAE435" s="87" t="s">
        <v>102</v>
      </c>
      <c r="BAF435" s="87" t="s">
        <v>102</v>
      </c>
      <c r="BAG435" s="87" t="s">
        <v>102</v>
      </c>
      <c r="BAH435" s="87" t="s">
        <v>102</v>
      </c>
      <c r="BAI435" s="87" t="s">
        <v>102</v>
      </c>
      <c r="BAJ435" s="87" t="s">
        <v>102</v>
      </c>
      <c r="BAK435" s="87" t="s">
        <v>102</v>
      </c>
      <c r="BAL435" s="87" t="s">
        <v>102</v>
      </c>
      <c r="BAM435" s="87" t="s">
        <v>102</v>
      </c>
      <c r="BAN435" s="87" t="s">
        <v>102</v>
      </c>
      <c r="BAO435" s="87" t="s">
        <v>102</v>
      </c>
      <c r="BAP435" s="87" t="s">
        <v>102</v>
      </c>
      <c r="BAQ435" s="87" t="s">
        <v>102</v>
      </c>
      <c r="BAR435" s="87" t="s">
        <v>102</v>
      </c>
      <c r="BAS435" s="87" t="s">
        <v>102</v>
      </c>
      <c r="BAT435" s="87" t="s">
        <v>102</v>
      </c>
      <c r="BAU435" s="87" t="s">
        <v>102</v>
      </c>
      <c r="BAV435" s="87" t="s">
        <v>102</v>
      </c>
      <c r="BAW435" s="87" t="s">
        <v>102</v>
      </c>
      <c r="BAX435" s="87" t="s">
        <v>102</v>
      </c>
      <c r="BAY435" s="87" t="s">
        <v>102</v>
      </c>
      <c r="BAZ435" s="87" t="s">
        <v>102</v>
      </c>
      <c r="BBA435" s="87" t="s">
        <v>102</v>
      </c>
      <c r="BBB435" s="87" t="s">
        <v>102</v>
      </c>
      <c r="BBC435" s="87" t="s">
        <v>102</v>
      </c>
      <c r="BBD435" s="87" t="s">
        <v>102</v>
      </c>
      <c r="BBE435" s="87" t="s">
        <v>102</v>
      </c>
      <c r="BBF435" s="87" t="s">
        <v>102</v>
      </c>
      <c r="BBG435" s="87" t="s">
        <v>102</v>
      </c>
      <c r="BBH435" s="87" t="s">
        <v>102</v>
      </c>
      <c r="BBI435" s="87" t="s">
        <v>102</v>
      </c>
      <c r="BBJ435" s="87" t="s">
        <v>102</v>
      </c>
      <c r="BBK435" s="87" t="s">
        <v>102</v>
      </c>
      <c r="BBL435" s="87" t="s">
        <v>102</v>
      </c>
      <c r="BBM435" s="87" t="s">
        <v>102</v>
      </c>
      <c r="BBN435" s="87" t="s">
        <v>102</v>
      </c>
      <c r="BBO435" s="87" t="s">
        <v>102</v>
      </c>
      <c r="BBP435" s="87" t="s">
        <v>102</v>
      </c>
      <c r="BBQ435" s="87" t="s">
        <v>102</v>
      </c>
      <c r="BBR435" s="87" t="s">
        <v>102</v>
      </c>
      <c r="BBS435" s="87" t="s">
        <v>102</v>
      </c>
      <c r="BBT435" s="87" t="s">
        <v>102</v>
      </c>
      <c r="BBU435" s="87" t="s">
        <v>102</v>
      </c>
      <c r="BBV435" s="87" t="s">
        <v>102</v>
      </c>
      <c r="BBW435" s="87" t="s">
        <v>102</v>
      </c>
      <c r="BBX435" s="87" t="s">
        <v>102</v>
      </c>
      <c r="BBY435" s="87" t="s">
        <v>102</v>
      </c>
      <c r="BBZ435" s="87" t="s">
        <v>102</v>
      </c>
      <c r="BCA435" s="87" t="s">
        <v>102</v>
      </c>
      <c r="BCB435" s="87" t="s">
        <v>102</v>
      </c>
      <c r="BCC435" s="87" t="s">
        <v>102</v>
      </c>
      <c r="BCD435" s="87" t="s">
        <v>102</v>
      </c>
      <c r="BCE435" s="87" t="s">
        <v>102</v>
      </c>
      <c r="BCF435" s="87" t="s">
        <v>102</v>
      </c>
      <c r="BCG435" s="87" t="s">
        <v>102</v>
      </c>
      <c r="BCH435" s="87" t="s">
        <v>102</v>
      </c>
      <c r="BCI435" s="87" t="s">
        <v>102</v>
      </c>
      <c r="BCJ435" s="87" t="s">
        <v>102</v>
      </c>
      <c r="BCK435" s="87" t="s">
        <v>102</v>
      </c>
      <c r="BCL435" s="87" t="s">
        <v>102</v>
      </c>
      <c r="BCM435" s="87" t="s">
        <v>102</v>
      </c>
      <c r="BCN435" s="87" t="s">
        <v>102</v>
      </c>
      <c r="BCO435" s="87" t="s">
        <v>102</v>
      </c>
      <c r="BCP435" s="87" t="s">
        <v>102</v>
      </c>
      <c r="BCQ435" s="87" t="s">
        <v>102</v>
      </c>
      <c r="BCR435" s="87" t="s">
        <v>102</v>
      </c>
      <c r="BCS435" s="87" t="s">
        <v>102</v>
      </c>
      <c r="BCT435" s="87" t="s">
        <v>102</v>
      </c>
      <c r="BCU435" s="87" t="s">
        <v>102</v>
      </c>
      <c r="BCV435" s="87" t="s">
        <v>102</v>
      </c>
      <c r="BCW435" s="87" t="s">
        <v>102</v>
      </c>
      <c r="BCX435" s="87" t="s">
        <v>102</v>
      </c>
      <c r="BCY435" s="87" t="s">
        <v>102</v>
      </c>
      <c r="BCZ435" s="87" t="s">
        <v>102</v>
      </c>
      <c r="BDA435" s="87" t="s">
        <v>102</v>
      </c>
      <c r="BDB435" s="87" t="s">
        <v>102</v>
      </c>
      <c r="BDC435" s="87" t="s">
        <v>102</v>
      </c>
      <c r="BDD435" s="87" t="s">
        <v>102</v>
      </c>
      <c r="BDE435" s="87" t="s">
        <v>102</v>
      </c>
      <c r="BDF435" s="87" t="s">
        <v>102</v>
      </c>
      <c r="BDG435" s="87" t="s">
        <v>102</v>
      </c>
      <c r="BDH435" s="87" t="s">
        <v>102</v>
      </c>
      <c r="BDI435" s="87" t="s">
        <v>102</v>
      </c>
      <c r="BDJ435" s="87" t="s">
        <v>102</v>
      </c>
      <c r="BDK435" s="87" t="s">
        <v>102</v>
      </c>
      <c r="BDL435" s="87" t="s">
        <v>102</v>
      </c>
      <c r="BDM435" s="87" t="s">
        <v>102</v>
      </c>
      <c r="BDN435" s="87" t="s">
        <v>102</v>
      </c>
      <c r="BDO435" s="87" t="s">
        <v>102</v>
      </c>
      <c r="BDP435" s="87" t="s">
        <v>102</v>
      </c>
      <c r="BDQ435" s="87" t="s">
        <v>102</v>
      </c>
      <c r="BDR435" s="87" t="s">
        <v>102</v>
      </c>
      <c r="BDS435" s="87" t="s">
        <v>102</v>
      </c>
      <c r="BDT435" s="87" t="s">
        <v>102</v>
      </c>
      <c r="BDU435" s="87" t="s">
        <v>102</v>
      </c>
      <c r="BDV435" s="87" t="s">
        <v>102</v>
      </c>
      <c r="BDW435" s="87" t="s">
        <v>102</v>
      </c>
      <c r="BDX435" s="87" t="s">
        <v>102</v>
      </c>
      <c r="BDY435" s="87" t="s">
        <v>102</v>
      </c>
      <c r="BDZ435" s="87" t="s">
        <v>102</v>
      </c>
      <c r="BEA435" s="87" t="s">
        <v>102</v>
      </c>
      <c r="BEB435" s="87" t="s">
        <v>102</v>
      </c>
      <c r="BEC435" s="87" t="s">
        <v>102</v>
      </c>
      <c r="BED435" s="87" t="s">
        <v>102</v>
      </c>
      <c r="BEE435" s="87" t="s">
        <v>102</v>
      </c>
      <c r="BEF435" s="87" t="s">
        <v>102</v>
      </c>
      <c r="BEG435" s="87" t="s">
        <v>102</v>
      </c>
      <c r="BEH435" s="87" t="s">
        <v>102</v>
      </c>
      <c r="BEI435" s="87" t="s">
        <v>102</v>
      </c>
      <c r="BEJ435" s="87" t="s">
        <v>102</v>
      </c>
      <c r="BEK435" s="87" t="s">
        <v>102</v>
      </c>
      <c r="BEL435" s="87" t="s">
        <v>102</v>
      </c>
      <c r="BEM435" s="87" t="s">
        <v>102</v>
      </c>
      <c r="BEN435" s="87" t="s">
        <v>102</v>
      </c>
      <c r="BEO435" s="87" t="s">
        <v>102</v>
      </c>
      <c r="BEP435" s="87" t="s">
        <v>102</v>
      </c>
      <c r="BEQ435" s="87" t="s">
        <v>102</v>
      </c>
      <c r="BER435" s="87" t="s">
        <v>102</v>
      </c>
      <c r="BES435" s="87" t="s">
        <v>102</v>
      </c>
      <c r="BET435" s="87" t="s">
        <v>102</v>
      </c>
      <c r="BEU435" s="87" t="s">
        <v>102</v>
      </c>
      <c r="BEV435" s="87" t="s">
        <v>102</v>
      </c>
      <c r="BEW435" s="87" t="s">
        <v>102</v>
      </c>
      <c r="BEX435" s="87" t="s">
        <v>102</v>
      </c>
      <c r="BEY435" s="87" t="s">
        <v>102</v>
      </c>
      <c r="BEZ435" s="87" t="s">
        <v>102</v>
      </c>
      <c r="BFA435" s="87" t="s">
        <v>102</v>
      </c>
      <c r="BFB435" s="87" t="s">
        <v>102</v>
      </c>
      <c r="BFC435" s="87" t="s">
        <v>102</v>
      </c>
      <c r="BFD435" s="87" t="s">
        <v>102</v>
      </c>
      <c r="BFE435" s="87" t="s">
        <v>102</v>
      </c>
      <c r="BFF435" s="87" t="s">
        <v>102</v>
      </c>
      <c r="BFG435" s="87" t="s">
        <v>102</v>
      </c>
      <c r="BFH435" s="87" t="s">
        <v>102</v>
      </c>
      <c r="BFI435" s="87" t="s">
        <v>102</v>
      </c>
      <c r="BFJ435" s="87" t="s">
        <v>102</v>
      </c>
      <c r="BFK435" s="87" t="s">
        <v>102</v>
      </c>
      <c r="BFL435" s="87" t="s">
        <v>102</v>
      </c>
      <c r="BFM435" s="87" t="s">
        <v>102</v>
      </c>
      <c r="BFN435" s="87" t="s">
        <v>102</v>
      </c>
      <c r="BFO435" s="87" t="s">
        <v>102</v>
      </c>
      <c r="BFP435" s="87" t="s">
        <v>102</v>
      </c>
      <c r="BFQ435" s="87" t="s">
        <v>102</v>
      </c>
      <c r="BFR435" s="87" t="s">
        <v>102</v>
      </c>
      <c r="BFS435" s="87" t="s">
        <v>102</v>
      </c>
      <c r="BFT435" s="87" t="s">
        <v>102</v>
      </c>
      <c r="BFU435" s="87" t="s">
        <v>102</v>
      </c>
      <c r="BFV435" s="87" t="s">
        <v>102</v>
      </c>
      <c r="BFW435" s="87" t="s">
        <v>102</v>
      </c>
      <c r="BFX435" s="87" t="s">
        <v>102</v>
      </c>
      <c r="BFY435" s="87" t="s">
        <v>102</v>
      </c>
      <c r="BFZ435" s="87" t="s">
        <v>102</v>
      </c>
      <c r="BGA435" s="87" t="s">
        <v>102</v>
      </c>
      <c r="BGB435" s="87" t="s">
        <v>102</v>
      </c>
      <c r="BGC435" s="87" t="s">
        <v>102</v>
      </c>
      <c r="BGD435" s="87" t="s">
        <v>102</v>
      </c>
      <c r="BGE435" s="87" t="s">
        <v>102</v>
      </c>
      <c r="BGF435" s="87" t="s">
        <v>102</v>
      </c>
      <c r="BGG435" s="87" t="s">
        <v>102</v>
      </c>
      <c r="BGH435" s="87" t="s">
        <v>102</v>
      </c>
      <c r="BGI435" s="87" t="s">
        <v>102</v>
      </c>
      <c r="BGJ435" s="87" t="s">
        <v>102</v>
      </c>
      <c r="BGK435" s="87" t="s">
        <v>102</v>
      </c>
      <c r="BGL435" s="87" t="s">
        <v>102</v>
      </c>
      <c r="BGM435" s="87" t="s">
        <v>102</v>
      </c>
      <c r="BGN435" s="87" t="s">
        <v>102</v>
      </c>
      <c r="BGO435" s="87" t="s">
        <v>102</v>
      </c>
      <c r="BGP435" s="87" t="s">
        <v>102</v>
      </c>
      <c r="BGQ435" s="87" t="s">
        <v>102</v>
      </c>
      <c r="BGR435" s="87" t="s">
        <v>102</v>
      </c>
      <c r="BGS435" s="87" t="s">
        <v>102</v>
      </c>
      <c r="BGT435" s="87" t="s">
        <v>102</v>
      </c>
      <c r="BGU435" s="87" t="s">
        <v>102</v>
      </c>
      <c r="BGV435" s="87" t="s">
        <v>102</v>
      </c>
      <c r="BGW435" s="87" t="s">
        <v>102</v>
      </c>
      <c r="BGX435" s="87" t="s">
        <v>102</v>
      </c>
      <c r="BGY435" s="87" t="s">
        <v>102</v>
      </c>
      <c r="BGZ435" s="87" t="s">
        <v>102</v>
      </c>
      <c r="BHA435" s="87" t="s">
        <v>102</v>
      </c>
      <c r="BHB435" s="87" t="s">
        <v>102</v>
      </c>
      <c r="BHC435" s="87" t="s">
        <v>102</v>
      </c>
      <c r="BHD435" s="87" t="s">
        <v>102</v>
      </c>
      <c r="BHE435" s="87" t="s">
        <v>102</v>
      </c>
      <c r="BHF435" s="87" t="s">
        <v>102</v>
      </c>
      <c r="BHG435" s="87" t="s">
        <v>102</v>
      </c>
      <c r="BHH435" s="87" t="s">
        <v>102</v>
      </c>
      <c r="BHI435" s="87" t="s">
        <v>102</v>
      </c>
      <c r="BHJ435" s="87" t="s">
        <v>102</v>
      </c>
      <c r="BHK435" s="87" t="s">
        <v>102</v>
      </c>
      <c r="BHL435" s="87" t="s">
        <v>102</v>
      </c>
      <c r="BHM435" s="87" t="s">
        <v>102</v>
      </c>
      <c r="BHN435" s="87" t="s">
        <v>102</v>
      </c>
      <c r="BHO435" s="87" t="s">
        <v>102</v>
      </c>
      <c r="BHP435" s="87" t="s">
        <v>102</v>
      </c>
      <c r="BHQ435" s="87" t="s">
        <v>102</v>
      </c>
      <c r="BHR435" s="87" t="s">
        <v>102</v>
      </c>
      <c r="BHS435" s="87" t="s">
        <v>102</v>
      </c>
      <c r="BHT435" s="87" t="s">
        <v>102</v>
      </c>
      <c r="BHU435" s="87" t="s">
        <v>102</v>
      </c>
      <c r="BHV435" s="87" t="s">
        <v>102</v>
      </c>
      <c r="BHW435" s="87" t="s">
        <v>102</v>
      </c>
      <c r="BHX435" s="87" t="s">
        <v>102</v>
      </c>
      <c r="BHY435" s="87" t="s">
        <v>102</v>
      </c>
      <c r="BHZ435" s="87" t="s">
        <v>102</v>
      </c>
      <c r="BIA435" s="87" t="s">
        <v>102</v>
      </c>
      <c r="BIB435" s="87" t="s">
        <v>102</v>
      </c>
      <c r="BIC435" s="87" t="s">
        <v>102</v>
      </c>
      <c r="BID435" s="87" t="s">
        <v>102</v>
      </c>
      <c r="BIE435" s="87" t="s">
        <v>102</v>
      </c>
      <c r="BIF435" s="87" t="s">
        <v>102</v>
      </c>
      <c r="BIG435" s="87" t="s">
        <v>102</v>
      </c>
      <c r="BIH435" s="87" t="s">
        <v>102</v>
      </c>
      <c r="BII435" s="87" t="s">
        <v>102</v>
      </c>
      <c r="BIJ435" s="87" t="s">
        <v>102</v>
      </c>
      <c r="BIK435" s="87" t="s">
        <v>102</v>
      </c>
      <c r="BIL435" s="87" t="s">
        <v>102</v>
      </c>
      <c r="BIM435" s="87" t="s">
        <v>102</v>
      </c>
      <c r="BIN435" s="87" t="s">
        <v>102</v>
      </c>
      <c r="BIO435" s="87" t="s">
        <v>102</v>
      </c>
      <c r="BIP435" s="87" t="s">
        <v>102</v>
      </c>
      <c r="BIQ435" s="87" t="s">
        <v>102</v>
      </c>
      <c r="BIR435" s="87" t="s">
        <v>102</v>
      </c>
      <c r="BIS435" s="87" t="s">
        <v>102</v>
      </c>
      <c r="BIT435" s="87" t="s">
        <v>102</v>
      </c>
      <c r="BIU435" s="87" t="s">
        <v>102</v>
      </c>
      <c r="BIV435" s="87" t="s">
        <v>102</v>
      </c>
      <c r="BIW435" s="87" t="s">
        <v>102</v>
      </c>
      <c r="BIX435" s="87" t="s">
        <v>102</v>
      </c>
      <c r="BIY435" s="87" t="s">
        <v>102</v>
      </c>
      <c r="BIZ435" s="87" t="s">
        <v>102</v>
      </c>
      <c r="BJA435" s="87" t="s">
        <v>102</v>
      </c>
      <c r="BJB435" s="87" t="s">
        <v>102</v>
      </c>
      <c r="BJC435" s="87" t="s">
        <v>102</v>
      </c>
      <c r="BJD435" s="87" t="s">
        <v>102</v>
      </c>
      <c r="BJE435" s="87" t="s">
        <v>102</v>
      </c>
      <c r="BJF435" s="87" t="s">
        <v>102</v>
      </c>
      <c r="BJG435" s="87" t="s">
        <v>102</v>
      </c>
      <c r="BJH435" s="87" t="s">
        <v>102</v>
      </c>
      <c r="BJI435" s="87" t="s">
        <v>102</v>
      </c>
      <c r="BJJ435" s="87" t="s">
        <v>102</v>
      </c>
      <c r="BJK435" s="87" t="s">
        <v>102</v>
      </c>
      <c r="BJL435" s="87" t="s">
        <v>102</v>
      </c>
      <c r="BJM435" s="87" t="s">
        <v>102</v>
      </c>
      <c r="BJN435" s="87" t="s">
        <v>102</v>
      </c>
      <c r="BJO435" s="87" t="s">
        <v>102</v>
      </c>
      <c r="BJP435" s="87" t="s">
        <v>102</v>
      </c>
      <c r="BJQ435" s="87" t="s">
        <v>102</v>
      </c>
      <c r="BJR435" s="87" t="s">
        <v>102</v>
      </c>
      <c r="BJS435" s="87" t="s">
        <v>102</v>
      </c>
      <c r="BJT435" s="87" t="s">
        <v>102</v>
      </c>
      <c r="BJU435" s="87" t="s">
        <v>102</v>
      </c>
      <c r="BJV435" s="87" t="s">
        <v>102</v>
      </c>
      <c r="BJW435" s="87" t="s">
        <v>102</v>
      </c>
      <c r="BJX435" s="87" t="s">
        <v>102</v>
      </c>
      <c r="BJY435" s="87" t="s">
        <v>102</v>
      </c>
      <c r="BJZ435" s="87" t="s">
        <v>102</v>
      </c>
      <c r="BKA435" s="87" t="s">
        <v>102</v>
      </c>
      <c r="BKB435" s="87" t="s">
        <v>102</v>
      </c>
      <c r="BKC435" s="87" t="s">
        <v>102</v>
      </c>
      <c r="BKD435" s="87" t="s">
        <v>102</v>
      </c>
      <c r="BKE435" s="87" t="s">
        <v>102</v>
      </c>
      <c r="BKF435" s="87" t="s">
        <v>102</v>
      </c>
      <c r="BKG435" s="87" t="s">
        <v>102</v>
      </c>
      <c r="BKH435" s="87" t="s">
        <v>102</v>
      </c>
      <c r="BKI435" s="87" t="s">
        <v>102</v>
      </c>
      <c r="BKJ435" s="87" t="s">
        <v>102</v>
      </c>
      <c r="BKK435" s="87" t="s">
        <v>102</v>
      </c>
      <c r="BKL435" s="87" t="s">
        <v>102</v>
      </c>
      <c r="BKM435" s="87" t="s">
        <v>102</v>
      </c>
      <c r="BKN435" s="87" t="s">
        <v>102</v>
      </c>
      <c r="BKO435" s="87" t="s">
        <v>102</v>
      </c>
      <c r="BKP435" s="87" t="s">
        <v>102</v>
      </c>
      <c r="BKQ435" s="87" t="s">
        <v>102</v>
      </c>
      <c r="BKR435" s="87" t="s">
        <v>102</v>
      </c>
      <c r="BKS435" s="87" t="s">
        <v>102</v>
      </c>
      <c r="BKT435" s="87" t="s">
        <v>102</v>
      </c>
      <c r="BKU435" s="87" t="s">
        <v>102</v>
      </c>
      <c r="BKV435" s="87" t="s">
        <v>102</v>
      </c>
      <c r="BKW435" s="87" t="s">
        <v>102</v>
      </c>
      <c r="BKX435" s="87" t="s">
        <v>102</v>
      </c>
      <c r="BKY435" s="87" t="s">
        <v>102</v>
      </c>
      <c r="BKZ435" s="87" t="s">
        <v>102</v>
      </c>
      <c r="BLA435" s="87" t="s">
        <v>102</v>
      </c>
      <c r="BLB435" s="87" t="s">
        <v>102</v>
      </c>
      <c r="BLC435" s="87" t="s">
        <v>102</v>
      </c>
      <c r="BLD435" s="87" t="s">
        <v>102</v>
      </c>
      <c r="BLE435" s="87" t="s">
        <v>102</v>
      </c>
      <c r="BLF435" s="87" t="s">
        <v>102</v>
      </c>
      <c r="BLG435" s="87" t="s">
        <v>102</v>
      </c>
      <c r="BLH435" s="87" t="s">
        <v>102</v>
      </c>
      <c r="BLI435" s="87" t="s">
        <v>102</v>
      </c>
      <c r="BLJ435" s="87" t="s">
        <v>102</v>
      </c>
      <c r="BLK435" s="87" t="s">
        <v>102</v>
      </c>
      <c r="BLL435" s="87" t="s">
        <v>102</v>
      </c>
      <c r="BLM435" s="87" t="s">
        <v>102</v>
      </c>
      <c r="BLN435" s="87" t="s">
        <v>102</v>
      </c>
      <c r="BLO435" s="87" t="s">
        <v>102</v>
      </c>
      <c r="BLP435" s="87" t="s">
        <v>102</v>
      </c>
      <c r="BLQ435" s="87" t="s">
        <v>102</v>
      </c>
      <c r="BLR435" s="87" t="s">
        <v>102</v>
      </c>
      <c r="BLS435" s="87" t="s">
        <v>102</v>
      </c>
      <c r="BLT435" s="87" t="s">
        <v>102</v>
      </c>
      <c r="BLU435" s="87" t="s">
        <v>102</v>
      </c>
      <c r="BLV435" s="87" t="s">
        <v>102</v>
      </c>
      <c r="BLW435" s="87" t="s">
        <v>102</v>
      </c>
      <c r="BLX435" s="87" t="s">
        <v>102</v>
      </c>
      <c r="BLY435" s="87" t="s">
        <v>102</v>
      </c>
      <c r="BLZ435" s="87" t="s">
        <v>102</v>
      </c>
      <c r="BMA435" s="87" t="s">
        <v>102</v>
      </c>
      <c r="BMB435" s="87" t="s">
        <v>102</v>
      </c>
      <c r="BMC435" s="87" t="s">
        <v>102</v>
      </c>
      <c r="BMD435" s="87" t="s">
        <v>102</v>
      </c>
      <c r="BME435" s="87" t="s">
        <v>102</v>
      </c>
      <c r="BMF435" s="87" t="s">
        <v>102</v>
      </c>
      <c r="BMG435" s="87" t="s">
        <v>102</v>
      </c>
      <c r="BMH435" s="87" t="s">
        <v>102</v>
      </c>
      <c r="BMI435" s="87" t="s">
        <v>102</v>
      </c>
      <c r="BMJ435" s="87" t="s">
        <v>102</v>
      </c>
      <c r="BMK435" s="87" t="s">
        <v>102</v>
      </c>
      <c r="BML435" s="87" t="s">
        <v>102</v>
      </c>
      <c r="BMM435" s="87" t="s">
        <v>102</v>
      </c>
      <c r="BMN435" s="87" t="s">
        <v>102</v>
      </c>
      <c r="BMO435" s="87" t="s">
        <v>102</v>
      </c>
      <c r="BMP435" s="87" t="s">
        <v>102</v>
      </c>
      <c r="BMQ435" s="87" t="s">
        <v>102</v>
      </c>
      <c r="BMR435" s="87" t="s">
        <v>102</v>
      </c>
      <c r="BMS435" s="87" t="s">
        <v>102</v>
      </c>
      <c r="BMT435" s="87" t="s">
        <v>102</v>
      </c>
      <c r="BMU435" s="87" t="s">
        <v>102</v>
      </c>
      <c r="BMV435" s="87" t="s">
        <v>102</v>
      </c>
      <c r="BMW435" s="87" t="s">
        <v>102</v>
      </c>
      <c r="BMX435" s="87" t="s">
        <v>102</v>
      </c>
      <c r="BMY435" s="87" t="s">
        <v>102</v>
      </c>
      <c r="BMZ435" s="87" t="s">
        <v>102</v>
      </c>
      <c r="BNA435" s="87" t="s">
        <v>102</v>
      </c>
      <c r="BNB435" s="87" t="s">
        <v>102</v>
      </c>
      <c r="BNC435" s="87" t="s">
        <v>102</v>
      </c>
      <c r="BND435" s="87" t="s">
        <v>102</v>
      </c>
      <c r="BNE435" s="87" t="s">
        <v>102</v>
      </c>
      <c r="BNF435" s="87" t="s">
        <v>102</v>
      </c>
      <c r="BNG435" s="87" t="s">
        <v>102</v>
      </c>
      <c r="BNH435" s="87" t="s">
        <v>102</v>
      </c>
      <c r="BNI435" s="87" t="s">
        <v>102</v>
      </c>
      <c r="BNJ435" s="87" t="s">
        <v>102</v>
      </c>
      <c r="BNK435" s="87" t="s">
        <v>102</v>
      </c>
      <c r="BNL435" s="87" t="s">
        <v>102</v>
      </c>
      <c r="BNM435" s="87" t="s">
        <v>102</v>
      </c>
      <c r="BNN435" s="87" t="s">
        <v>102</v>
      </c>
      <c r="BNO435" s="87" t="s">
        <v>102</v>
      </c>
      <c r="BNP435" s="87" t="s">
        <v>102</v>
      </c>
      <c r="BNQ435" s="87" t="s">
        <v>102</v>
      </c>
      <c r="BNR435" s="87" t="s">
        <v>102</v>
      </c>
      <c r="BNS435" s="87" t="s">
        <v>102</v>
      </c>
      <c r="BNT435" s="87" t="s">
        <v>102</v>
      </c>
      <c r="BNU435" s="87" t="s">
        <v>102</v>
      </c>
      <c r="BNV435" s="87" t="s">
        <v>102</v>
      </c>
      <c r="BNW435" s="87" t="s">
        <v>102</v>
      </c>
      <c r="BNX435" s="87" t="s">
        <v>102</v>
      </c>
      <c r="BNY435" s="87" t="s">
        <v>102</v>
      </c>
      <c r="BNZ435" s="87" t="s">
        <v>102</v>
      </c>
      <c r="BOA435" s="87" t="s">
        <v>102</v>
      </c>
      <c r="BOB435" s="87" t="s">
        <v>102</v>
      </c>
      <c r="BOC435" s="87" t="s">
        <v>102</v>
      </c>
      <c r="BOD435" s="87" t="s">
        <v>102</v>
      </c>
      <c r="BOE435" s="87" t="s">
        <v>102</v>
      </c>
      <c r="BOF435" s="87" t="s">
        <v>102</v>
      </c>
      <c r="BOG435" s="87" t="s">
        <v>102</v>
      </c>
      <c r="BOH435" s="87" t="s">
        <v>102</v>
      </c>
      <c r="BOI435" s="87" t="s">
        <v>102</v>
      </c>
      <c r="BOJ435" s="87" t="s">
        <v>102</v>
      </c>
      <c r="BOK435" s="87" t="s">
        <v>102</v>
      </c>
      <c r="BOL435" s="87" t="s">
        <v>102</v>
      </c>
      <c r="BOM435" s="87" t="s">
        <v>102</v>
      </c>
      <c r="BON435" s="87" t="s">
        <v>102</v>
      </c>
      <c r="BOO435" s="87" t="s">
        <v>102</v>
      </c>
      <c r="BOP435" s="87" t="s">
        <v>102</v>
      </c>
      <c r="BOQ435" s="87" t="s">
        <v>102</v>
      </c>
      <c r="BOR435" s="87" t="s">
        <v>102</v>
      </c>
      <c r="BOS435" s="87" t="s">
        <v>102</v>
      </c>
      <c r="BOT435" s="87" t="s">
        <v>102</v>
      </c>
      <c r="BOU435" s="87" t="s">
        <v>102</v>
      </c>
      <c r="BOV435" s="87" t="s">
        <v>102</v>
      </c>
      <c r="BOW435" s="87" t="s">
        <v>102</v>
      </c>
      <c r="BOX435" s="87" t="s">
        <v>102</v>
      </c>
      <c r="BOY435" s="87" t="s">
        <v>102</v>
      </c>
      <c r="BOZ435" s="87" t="s">
        <v>102</v>
      </c>
      <c r="BPA435" s="87" t="s">
        <v>102</v>
      </c>
      <c r="BPB435" s="87" t="s">
        <v>102</v>
      </c>
      <c r="BPC435" s="87" t="s">
        <v>102</v>
      </c>
      <c r="BPD435" s="87" t="s">
        <v>102</v>
      </c>
      <c r="BPE435" s="87" t="s">
        <v>102</v>
      </c>
      <c r="BPF435" s="87" t="s">
        <v>102</v>
      </c>
      <c r="BPG435" s="87" t="s">
        <v>102</v>
      </c>
      <c r="BPH435" s="87" t="s">
        <v>102</v>
      </c>
      <c r="BPI435" s="87" t="s">
        <v>102</v>
      </c>
      <c r="BPJ435" s="87" t="s">
        <v>102</v>
      </c>
      <c r="BPK435" s="87" t="s">
        <v>102</v>
      </c>
      <c r="BPL435" s="87" t="s">
        <v>102</v>
      </c>
      <c r="BPM435" s="87" t="s">
        <v>102</v>
      </c>
      <c r="BPN435" s="87" t="s">
        <v>102</v>
      </c>
      <c r="BPO435" s="87" t="s">
        <v>102</v>
      </c>
      <c r="BPP435" s="87" t="s">
        <v>102</v>
      </c>
      <c r="BPQ435" s="87" t="s">
        <v>102</v>
      </c>
      <c r="BPR435" s="87" t="s">
        <v>102</v>
      </c>
      <c r="BPS435" s="87" t="s">
        <v>102</v>
      </c>
      <c r="BPT435" s="87" t="s">
        <v>102</v>
      </c>
      <c r="BPU435" s="87" t="s">
        <v>102</v>
      </c>
      <c r="BPV435" s="87" t="s">
        <v>102</v>
      </c>
      <c r="BPW435" s="87" t="s">
        <v>102</v>
      </c>
      <c r="BPX435" s="87" t="s">
        <v>102</v>
      </c>
      <c r="BPY435" s="87" t="s">
        <v>102</v>
      </c>
      <c r="BPZ435" s="87" t="s">
        <v>102</v>
      </c>
      <c r="BQA435" s="87" t="s">
        <v>102</v>
      </c>
      <c r="BQB435" s="87" t="s">
        <v>102</v>
      </c>
      <c r="BQC435" s="87" t="s">
        <v>102</v>
      </c>
      <c r="BQD435" s="87" t="s">
        <v>102</v>
      </c>
      <c r="BQE435" s="87" t="s">
        <v>102</v>
      </c>
      <c r="BQF435" s="87" t="s">
        <v>102</v>
      </c>
      <c r="BQG435" s="87" t="s">
        <v>102</v>
      </c>
      <c r="BQH435" s="87" t="s">
        <v>102</v>
      </c>
      <c r="BQI435" s="87" t="s">
        <v>102</v>
      </c>
      <c r="BQJ435" s="87" t="s">
        <v>102</v>
      </c>
      <c r="BQK435" s="87" t="s">
        <v>102</v>
      </c>
      <c r="BQL435" s="87" t="s">
        <v>102</v>
      </c>
      <c r="BQM435" s="87" t="s">
        <v>102</v>
      </c>
      <c r="BQN435" s="87" t="s">
        <v>102</v>
      </c>
      <c r="BQO435" s="87" t="s">
        <v>102</v>
      </c>
      <c r="BQP435" s="87" t="s">
        <v>102</v>
      </c>
      <c r="BQQ435" s="87" t="s">
        <v>102</v>
      </c>
      <c r="BQR435" s="87" t="s">
        <v>102</v>
      </c>
      <c r="BQS435" s="87" t="s">
        <v>102</v>
      </c>
      <c r="BQT435" s="87" t="s">
        <v>102</v>
      </c>
      <c r="BQU435" s="87" t="s">
        <v>102</v>
      </c>
      <c r="BQV435" s="87" t="s">
        <v>102</v>
      </c>
      <c r="BQW435" s="87" t="s">
        <v>102</v>
      </c>
      <c r="BQX435" s="87" t="s">
        <v>102</v>
      </c>
      <c r="BQY435" s="87" t="s">
        <v>102</v>
      </c>
      <c r="BQZ435" s="87" t="s">
        <v>102</v>
      </c>
      <c r="BRA435" s="87" t="s">
        <v>102</v>
      </c>
      <c r="BRB435" s="87" t="s">
        <v>102</v>
      </c>
      <c r="BRC435" s="87" t="s">
        <v>102</v>
      </c>
      <c r="BRD435" s="87" t="s">
        <v>102</v>
      </c>
      <c r="BRE435" s="87" t="s">
        <v>102</v>
      </c>
      <c r="BRF435" s="87" t="s">
        <v>102</v>
      </c>
      <c r="BRG435" s="87" t="s">
        <v>102</v>
      </c>
      <c r="BRH435" s="87" t="s">
        <v>102</v>
      </c>
      <c r="BRI435" s="87" t="s">
        <v>102</v>
      </c>
      <c r="BRJ435" s="87" t="s">
        <v>102</v>
      </c>
      <c r="BRK435" s="87" t="s">
        <v>102</v>
      </c>
      <c r="BRL435" s="87" t="s">
        <v>102</v>
      </c>
      <c r="BRM435" s="87" t="s">
        <v>102</v>
      </c>
      <c r="BRN435" s="87" t="s">
        <v>102</v>
      </c>
      <c r="BRO435" s="87" t="s">
        <v>102</v>
      </c>
      <c r="BRP435" s="87" t="s">
        <v>102</v>
      </c>
      <c r="BRQ435" s="87" t="s">
        <v>102</v>
      </c>
      <c r="BRR435" s="87" t="s">
        <v>102</v>
      </c>
      <c r="BRS435" s="87" t="s">
        <v>102</v>
      </c>
      <c r="BRT435" s="87" t="s">
        <v>102</v>
      </c>
      <c r="BRU435" s="87" t="s">
        <v>102</v>
      </c>
      <c r="BRV435" s="87" t="s">
        <v>102</v>
      </c>
      <c r="BRW435" s="87" t="s">
        <v>102</v>
      </c>
      <c r="BRX435" s="87" t="s">
        <v>102</v>
      </c>
      <c r="BRY435" s="87" t="s">
        <v>102</v>
      </c>
      <c r="BRZ435" s="87" t="s">
        <v>102</v>
      </c>
      <c r="BSA435" s="87" t="s">
        <v>102</v>
      </c>
      <c r="BSB435" s="87" t="s">
        <v>102</v>
      </c>
      <c r="BSC435" s="87" t="s">
        <v>102</v>
      </c>
      <c r="BSD435" s="87" t="s">
        <v>102</v>
      </c>
      <c r="BSE435" s="87" t="s">
        <v>102</v>
      </c>
      <c r="BSF435" s="87" t="s">
        <v>102</v>
      </c>
      <c r="BSG435" s="87" t="s">
        <v>102</v>
      </c>
      <c r="BSH435" s="87" t="s">
        <v>102</v>
      </c>
      <c r="BSI435" s="87" t="s">
        <v>102</v>
      </c>
      <c r="BSJ435" s="87" t="s">
        <v>102</v>
      </c>
      <c r="BSK435" s="87" t="s">
        <v>102</v>
      </c>
      <c r="BSL435" s="87" t="s">
        <v>102</v>
      </c>
      <c r="BSM435" s="87" t="s">
        <v>102</v>
      </c>
      <c r="BSN435" s="87" t="s">
        <v>102</v>
      </c>
      <c r="BSO435" s="87" t="s">
        <v>102</v>
      </c>
      <c r="BSP435" s="87" t="s">
        <v>102</v>
      </c>
      <c r="BSQ435" s="87" t="s">
        <v>102</v>
      </c>
      <c r="BSR435" s="87" t="s">
        <v>102</v>
      </c>
      <c r="BSS435" s="87" t="s">
        <v>102</v>
      </c>
      <c r="BST435" s="87" t="s">
        <v>102</v>
      </c>
      <c r="BSU435" s="87" t="s">
        <v>102</v>
      </c>
      <c r="BSV435" s="87" t="s">
        <v>102</v>
      </c>
      <c r="BSW435" s="87" t="s">
        <v>102</v>
      </c>
      <c r="BSX435" s="87" t="s">
        <v>102</v>
      </c>
      <c r="BSY435" s="87" t="s">
        <v>102</v>
      </c>
      <c r="BSZ435" s="87" t="s">
        <v>102</v>
      </c>
      <c r="BTA435" s="87" t="s">
        <v>102</v>
      </c>
      <c r="BTB435" s="87" t="s">
        <v>102</v>
      </c>
      <c r="BTC435" s="87" t="s">
        <v>102</v>
      </c>
      <c r="BTD435" s="87" t="s">
        <v>102</v>
      </c>
      <c r="BTE435" s="87" t="s">
        <v>102</v>
      </c>
      <c r="BTF435" s="87" t="s">
        <v>102</v>
      </c>
      <c r="BTG435" s="87" t="s">
        <v>102</v>
      </c>
      <c r="BTH435" s="87" t="s">
        <v>102</v>
      </c>
      <c r="BTI435" s="87" t="s">
        <v>102</v>
      </c>
      <c r="BTJ435" s="87" t="s">
        <v>102</v>
      </c>
      <c r="BTK435" s="87" t="s">
        <v>102</v>
      </c>
      <c r="BTL435" s="87" t="s">
        <v>102</v>
      </c>
      <c r="BTM435" s="87" t="s">
        <v>102</v>
      </c>
      <c r="BTN435" s="87" t="s">
        <v>102</v>
      </c>
      <c r="BTO435" s="87" t="s">
        <v>102</v>
      </c>
      <c r="BTP435" s="87" t="s">
        <v>102</v>
      </c>
      <c r="BTQ435" s="87" t="s">
        <v>102</v>
      </c>
      <c r="BTR435" s="87" t="s">
        <v>102</v>
      </c>
      <c r="BTS435" s="87" t="s">
        <v>102</v>
      </c>
      <c r="BTT435" s="87" t="s">
        <v>102</v>
      </c>
      <c r="BTU435" s="87" t="s">
        <v>102</v>
      </c>
      <c r="BTV435" s="87" t="s">
        <v>102</v>
      </c>
      <c r="BTW435" s="87" t="s">
        <v>102</v>
      </c>
      <c r="BTX435" s="87" t="s">
        <v>102</v>
      </c>
      <c r="BTY435" s="87" t="s">
        <v>102</v>
      </c>
      <c r="BTZ435" s="87" t="s">
        <v>102</v>
      </c>
      <c r="BUA435" s="87" t="s">
        <v>102</v>
      </c>
      <c r="BUB435" s="87" t="s">
        <v>102</v>
      </c>
      <c r="BUC435" s="87" t="s">
        <v>102</v>
      </c>
      <c r="BUD435" s="87" t="s">
        <v>102</v>
      </c>
      <c r="BUE435" s="87" t="s">
        <v>102</v>
      </c>
      <c r="BUF435" s="87" t="s">
        <v>102</v>
      </c>
      <c r="BUG435" s="87" t="s">
        <v>102</v>
      </c>
      <c r="BUH435" s="87" t="s">
        <v>102</v>
      </c>
      <c r="BUI435" s="87" t="s">
        <v>102</v>
      </c>
      <c r="BUJ435" s="87" t="s">
        <v>102</v>
      </c>
      <c r="BUK435" s="87" t="s">
        <v>102</v>
      </c>
      <c r="BUL435" s="87" t="s">
        <v>102</v>
      </c>
      <c r="BUM435" s="87" t="s">
        <v>102</v>
      </c>
      <c r="BUN435" s="87" t="s">
        <v>102</v>
      </c>
      <c r="BUO435" s="87" t="s">
        <v>102</v>
      </c>
      <c r="BUP435" s="87" t="s">
        <v>102</v>
      </c>
      <c r="BUQ435" s="87" t="s">
        <v>102</v>
      </c>
      <c r="BUR435" s="87" t="s">
        <v>102</v>
      </c>
      <c r="BUS435" s="87" t="s">
        <v>102</v>
      </c>
      <c r="BUT435" s="87" t="s">
        <v>102</v>
      </c>
      <c r="BUU435" s="87" t="s">
        <v>102</v>
      </c>
      <c r="BUV435" s="87" t="s">
        <v>102</v>
      </c>
      <c r="BUW435" s="87" t="s">
        <v>102</v>
      </c>
      <c r="BUX435" s="87" t="s">
        <v>102</v>
      </c>
      <c r="BUY435" s="87" t="s">
        <v>102</v>
      </c>
      <c r="BUZ435" s="87" t="s">
        <v>102</v>
      </c>
      <c r="BVA435" s="87" t="s">
        <v>102</v>
      </c>
      <c r="BVB435" s="87" t="s">
        <v>102</v>
      </c>
      <c r="BVC435" s="87" t="s">
        <v>102</v>
      </c>
      <c r="BVD435" s="87" t="s">
        <v>102</v>
      </c>
      <c r="BVE435" s="87" t="s">
        <v>102</v>
      </c>
      <c r="BVF435" s="87" t="s">
        <v>102</v>
      </c>
      <c r="BVG435" s="87" t="s">
        <v>102</v>
      </c>
      <c r="BVH435" s="87" t="s">
        <v>102</v>
      </c>
      <c r="BVI435" s="87" t="s">
        <v>102</v>
      </c>
      <c r="BVJ435" s="87" t="s">
        <v>102</v>
      </c>
      <c r="BVK435" s="87" t="s">
        <v>102</v>
      </c>
      <c r="BVL435" s="87" t="s">
        <v>102</v>
      </c>
      <c r="BVM435" s="87" t="s">
        <v>102</v>
      </c>
      <c r="BVN435" s="87" t="s">
        <v>102</v>
      </c>
      <c r="BVO435" s="87" t="s">
        <v>102</v>
      </c>
      <c r="BVP435" s="87" t="s">
        <v>102</v>
      </c>
      <c r="BVQ435" s="87" t="s">
        <v>102</v>
      </c>
      <c r="BVR435" s="87" t="s">
        <v>102</v>
      </c>
      <c r="BVS435" s="87" t="s">
        <v>102</v>
      </c>
      <c r="BVT435" s="87" t="s">
        <v>102</v>
      </c>
      <c r="BVU435" s="87" t="s">
        <v>102</v>
      </c>
      <c r="BVV435" s="87" t="s">
        <v>102</v>
      </c>
      <c r="BVW435" s="87" t="s">
        <v>102</v>
      </c>
      <c r="BVX435" s="87" t="s">
        <v>102</v>
      </c>
      <c r="BVY435" s="87" t="s">
        <v>102</v>
      </c>
      <c r="BVZ435" s="87" t="s">
        <v>102</v>
      </c>
      <c r="BWA435" s="87" t="s">
        <v>102</v>
      </c>
      <c r="BWB435" s="87" t="s">
        <v>102</v>
      </c>
      <c r="BWC435" s="87" t="s">
        <v>102</v>
      </c>
      <c r="BWD435" s="87" t="s">
        <v>102</v>
      </c>
      <c r="BWE435" s="87" t="s">
        <v>102</v>
      </c>
      <c r="BWF435" s="87" t="s">
        <v>102</v>
      </c>
      <c r="BWG435" s="87" t="s">
        <v>102</v>
      </c>
      <c r="BWH435" s="87" t="s">
        <v>102</v>
      </c>
      <c r="BWI435" s="87" t="s">
        <v>102</v>
      </c>
      <c r="BWJ435" s="87" t="s">
        <v>102</v>
      </c>
      <c r="BWK435" s="87" t="s">
        <v>102</v>
      </c>
      <c r="BWL435" s="87" t="s">
        <v>102</v>
      </c>
      <c r="BWM435" s="87" t="s">
        <v>102</v>
      </c>
      <c r="BWN435" s="87" t="s">
        <v>102</v>
      </c>
      <c r="BWO435" s="87" t="s">
        <v>102</v>
      </c>
      <c r="BWP435" s="87" t="s">
        <v>102</v>
      </c>
      <c r="BWQ435" s="87" t="s">
        <v>102</v>
      </c>
      <c r="BWR435" s="87" t="s">
        <v>102</v>
      </c>
      <c r="BWS435" s="87" t="s">
        <v>102</v>
      </c>
      <c r="BWT435" s="87" t="s">
        <v>102</v>
      </c>
      <c r="BWU435" s="87" t="s">
        <v>102</v>
      </c>
      <c r="BWV435" s="87" t="s">
        <v>102</v>
      </c>
      <c r="BWW435" s="87" t="s">
        <v>102</v>
      </c>
      <c r="BWX435" s="87" t="s">
        <v>102</v>
      </c>
      <c r="BWY435" s="87" t="s">
        <v>102</v>
      </c>
      <c r="BWZ435" s="87" t="s">
        <v>102</v>
      </c>
      <c r="BXA435" s="87" t="s">
        <v>102</v>
      </c>
      <c r="BXB435" s="87" t="s">
        <v>102</v>
      </c>
      <c r="BXC435" s="87" t="s">
        <v>102</v>
      </c>
      <c r="BXD435" s="87" t="s">
        <v>102</v>
      </c>
      <c r="BXE435" s="87" t="s">
        <v>102</v>
      </c>
      <c r="BXF435" s="87" t="s">
        <v>102</v>
      </c>
      <c r="BXG435" s="87" t="s">
        <v>102</v>
      </c>
      <c r="BXH435" s="87" t="s">
        <v>102</v>
      </c>
      <c r="BXI435" s="87" t="s">
        <v>102</v>
      </c>
      <c r="BXJ435" s="87" t="s">
        <v>102</v>
      </c>
      <c r="BXK435" s="87" t="s">
        <v>102</v>
      </c>
      <c r="BXL435" s="87" t="s">
        <v>102</v>
      </c>
      <c r="BXM435" s="87" t="s">
        <v>102</v>
      </c>
      <c r="BXN435" s="87" t="s">
        <v>102</v>
      </c>
      <c r="BXO435" s="87" t="s">
        <v>102</v>
      </c>
      <c r="BXP435" s="87" t="s">
        <v>102</v>
      </c>
      <c r="BXQ435" s="87" t="s">
        <v>102</v>
      </c>
      <c r="BXR435" s="87" t="s">
        <v>102</v>
      </c>
      <c r="BXS435" s="87" t="s">
        <v>102</v>
      </c>
      <c r="BXT435" s="87" t="s">
        <v>102</v>
      </c>
      <c r="BXU435" s="87" t="s">
        <v>102</v>
      </c>
      <c r="BXV435" s="87" t="s">
        <v>102</v>
      </c>
      <c r="BXW435" s="87" t="s">
        <v>102</v>
      </c>
      <c r="BXX435" s="87" t="s">
        <v>102</v>
      </c>
      <c r="BXY435" s="87" t="s">
        <v>102</v>
      </c>
      <c r="BXZ435" s="87" t="s">
        <v>102</v>
      </c>
      <c r="BYA435" s="87" t="s">
        <v>102</v>
      </c>
      <c r="BYB435" s="87" t="s">
        <v>102</v>
      </c>
      <c r="BYC435" s="87" t="s">
        <v>102</v>
      </c>
      <c r="BYD435" s="87" t="s">
        <v>102</v>
      </c>
      <c r="BYE435" s="87" t="s">
        <v>102</v>
      </c>
      <c r="BYF435" s="87" t="s">
        <v>102</v>
      </c>
      <c r="BYG435" s="87" t="s">
        <v>102</v>
      </c>
      <c r="BYH435" s="87" t="s">
        <v>102</v>
      </c>
      <c r="BYI435" s="87" t="s">
        <v>102</v>
      </c>
      <c r="BYJ435" s="87" t="s">
        <v>102</v>
      </c>
      <c r="BYK435" s="87" t="s">
        <v>102</v>
      </c>
      <c r="BYL435" s="87" t="s">
        <v>102</v>
      </c>
      <c r="BYM435" s="87" t="s">
        <v>102</v>
      </c>
      <c r="BYN435" s="87" t="s">
        <v>102</v>
      </c>
      <c r="BYO435" s="87" t="s">
        <v>102</v>
      </c>
      <c r="BYP435" s="87" t="s">
        <v>102</v>
      </c>
      <c r="BYQ435" s="87" t="s">
        <v>102</v>
      </c>
      <c r="BYR435" s="87" t="s">
        <v>102</v>
      </c>
      <c r="BYS435" s="87" t="s">
        <v>102</v>
      </c>
      <c r="BYT435" s="87" t="s">
        <v>102</v>
      </c>
      <c r="BYU435" s="87" t="s">
        <v>102</v>
      </c>
      <c r="BYV435" s="87" t="s">
        <v>102</v>
      </c>
      <c r="BYW435" s="87" t="s">
        <v>102</v>
      </c>
      <c r="BYX435" s="87" t="s">
        <v>102</v>
      </c>
      <c r="BYY435" s="87" t="s">
        <v>102</v>
      </c>
      <c r="BYZ435" s="87" t="s">
        <v>102</v>
      </c>
      <c r="BZA435" s="87" t="s">
        <v>102</v>
      </c>
      <c r="BZB435" s="87" t="s">
        <v>102</v>
      </c>
      <c r="BZC435" s="87" t="s">
        <v>102</v>
      </c>
      <c r="BZD435" s="87" t="s">
        <v>102</v>
      </c>
      <c r="BZE435" s="87" t="s">
        <v>102</v>
      </c>
      <c r="BZF435" s="87" t="s">
        <v>102</v>
      </c>
      <c r="BZG435" s="87" t="s">
        <v>102</v>
      </c>
      <c r="BZH435" s="87" t="s">
        <v>102</v>
      </c>
      <c r="BZI435" s="87" t="s">
        <v>102</v>
      </c>
      <c r="BZJ435" s="87" t="s">
        <v>102</v>
      </c>
      <c r="BZK435" s="87" t="s">
        <v>102</v>
      </c>
      <c r="BZL435" s="87" t="s">
        <v>102</v>
      </c>
      <c r="BZM435" s="87" t="s">
        <v>102</v>
      </c>
      <c r="BZN435" s="87" t="s">
        <v>102</v>
      </c>
      <c r="BZO435" s="87" t="s">
        <v>102</v>
      </c>
      <c r="BZP435" s="87" t="s">
        <v>102</v>
      </c>
      <c r="BZQ435" s="87" t="s">
        <v>102</v>
      </c>
      <c r="BZR435" s="87" t="s">
        <v>102</v>
      </c>
      <c r="BZS435" s="87" t="s">
        <v>102</v>
      </c>
      <c r="BZT435" s="87" t="s">
        <v>102</v>
      </c>
      <c r="BZU435" s="87" t="s">
        <v>102</v>
      </c>
      <c r="BZV435" s="87" t="s">
        <v>102</v>
      </c>
      <c r="BZW435" s="87" t="s">
        <v>102</v>
      </c>
      <c r="BZX435" s="87" t="s">
        <v>102</v>
      </c>
      <c r="BZY435" s="87" t="s">
        <v>102</v>
      </c>
      <c r="BZZ435" s="87" t="s">
        <v>102</v>
      </c>
      <c r="CAA435" s="87" t="s">
        <v>102</v>
      </c>
      <c r="CAB435" s="87" t="s">
        <v>102</v>
      </c>
      <c r="CAC435" s="87" t="s">
        <v>102</v>
      </c>
      <c r="CAD435" s="87" t="s">
        <v>102</v>
      </c>
      <c r="CAE435" s="87" t="s">
        <v>102</v>
      </c>
      <c r="CAF435" s="87" t="s">
        <v>102</v>
      </c>
      <c r="CAG435" s="87" t="s">
        <v>102</v>
      </c>
      <c r="CAH435" s="87" t="s">
        <v>102</v>
      </c>
      <c r="CAI435" s="87" t="s">
        <v>102</v>
      </c>
      <c r="CAJ435" s="87" t="s">
        <v>102</v>
      </c>
      <c r="CAK435" s="87" t="s">
        <v>102</v>
      </c>
      <c r="CAL435" s="87" t="s">
        <v>102</v>
      </c>
      <c r="CAM435" s="87" t="s">
        <v>102</v>
      </c>
      <c r="CAN435" s="87" t="s">
        <v>102</v>
      </c>
      <c r="CAO435" s="87" t="s">
        <v>102</v>
      </c>
      <c r="CAP435" s="87" t="s">
        <v>102</v>
      </c>
      <c r="CAQ435" s="87" t="s">
        <v>102</v>
      </c>
      <c r="CAR435" s="87" t="s">
        <v>102</v>
      </c>
      <c r="CAS435" s="87" t="s">
        <v>102</v>
      </c>
      <c r="CAT435" s="87" t="s">
        <v>102</v>
      </c>
      <c r="CAU435" s="87" t="s">
        <v>102</v>
      </c>
      <c r="CAV435" s="87" t="s">
        <v>102</v>
      </c>
      <c r="CAW435" s="87" t="s">
        <v>102</v>
      </c>
      <c r="CAX435" s="87" t="s">
        <v>102</v>
      </c>
      <c r="CAY435" s="87" t="s">
        <v>102</v>
      </c>
      <c r="CAZ435" s="87" t="s">
        <v>102</v>
      </c>
      <c r="CBA435" s="87" t="s">
        <v>102</v>
      </c>
      <c r="CBB435" s="87" t="s">
        <v>102</v>
      </c>
      <c r="CBC435" s="87" t="s">
        <v>102</v>
      </c>
      <c r="CBD435" s="87" t="s">
        <v>102</v>
      </c>
      <c r="CBE435" s="87" t="s">
        <v>102</v>
      </c>
      <c r="CBF435" s="87" t="s">
        <v>102</v>
      </c>
      <c r="CBG435" s="87" t="s">
        <v>102</v>
      </c>
      <c r="CBH435" s="87" t="s">
        <v>102</v>
      </c>
      <c r="CBI435" s="87" t="s">
        <v>102</v>
      </c>
      <c r="CBJ435" s="87" t="s">
        <v>102</v>
      </c>
      <c r="CBK435" s="87" t="s">
        <v>102</v>
      </c>
      <c r="CBL435" s="87" t="s">
        <v>102</v>
      </c>
      <c r="CBM435" s="87" t="s">
        <v>102</v>
      </c>
      <c r="CBN435" s="87" t="s">
        <v>102</v>
      </c>
      <c r="CBO435" s="87" t="s">
        <v>102</v>
      </c>
      <c r="CBP435" s="87" t="s">
        <v>102</v>
      </c>
      <c r="CBQ435" s="87" t="s">
        <v>102</v>
      </c>
      <c r="CBR435" s="87" t="s">
        <v>102</v>
      </c>
      <c r="CBS435" s="87" t="s">
        <v>102</v>
      </c>
      <c r="CBT435" s="87" t="s">
        <v>102</v>
      </c>
      <c r="CBU435" s="87" t="s">
        <v>102</v>
      </c>
      <c r="CBV435" s="87" t="s">
        <v>102</v>
      </c>
      <c r="CBW435" s="87" t="s">
        <v>102</v>
      </c>
      <c r="CBX435" s="87" t="s">
        <v>102</v>
      </c>
      <c r="CBY435" s="87" t="s">
        <v>102</v>
      </c>
      <c r="CBZ435" s="87" t="s">
        <v>102</v>
      </c>
      <c r="CCA435" s="87" t="s">
        <v>102</v>
      </c>
      <c r="CCB435" s="87" t="s">
        <v>102</v>
      </c>
      <c r="CCC435" s="87" t="s">
        <v>102</v>
      </c>
      <c r="CCD435" s="87" t="s">
        <v>102</v>
      </c>
      <c r="CCE435" s="87" t="s">
        <v>102</v>
      </c>
      <c r="CCF435" s="87" t="s">
        <v>102</v>
      </c>
      <c r="CCG435" s="87" t="s">
        <v>102</v>
      </c>
      <c r="CCH435" s="87" t="s">
        <v>102</v>
      </c>
      <c r="CCI435" s="87" t="s">
        <v>102</v>
      </c>
      <c r="CCJ435" s="87" t="s">
        <v>102</v>
      </c>
      <c r="CCK435" s="87" t="s">
        <v>102</v>
      </c>
      <c r="CCL435" s="87" t="s">
        <v>102</v>
      </c>
      <c r="CCM435" s="87" t="s">
        <v>102</v>
      </c>
      <c r="CCN435" s="87" t="s">
        <v>102</v>
      </c>
      <c r="CCO435" s="87" t="s">
        <v>102</v>
      </c>
      <c r="CCP435" s="87" t="s">
        <v>102</v>
      </c>
      <c r="CCQ435" s="87" t="s">
        <v>102</v>
      </c>
      <c r="CCR435" s="87" t="s">
        <v>102</v>
      </c>
      <c r="CCS435" s="87" t="s">
        <v>102</v>
      </c>
      <c r="CCT435" s="87" t="s">
        <v>102</v>
      </c>
      <c r="CCU435" s="87" t="s">
        <v>102</v>
      </c>
      <c r="CCV435" s="87" t="s">
        <v>102</v>
      </c>
      <c r="CCW435" s="87" t="s">
        <v>102</v>
      </c>
      <c r="CCX435" s="87" t="s">
        <v>102</v>
      </c>
      <c r="CCY435" s="87" t="s">
        <v>102</v>
      </c>
      <c r="CCZ435" s="87" t="s">
        <v>102</v>
      </c>
      <c r="CDA435" s="87" t="s">
        <v>102</v>
      </c>
      <c r="CDB435" s="87" t="s">
        <v>102</v>
      </c>
      <c r="CDC435" s="87" t="s">
        <v>102</v>
      </c>
      <c r="CDD435" s="87" t="s">
        <v>102</v>
      </c>
      <c r="CDE435" s="87" t="s">
        <v>102</v>
      </c>
      <c r="CDF435" s="87" t="s">
        <v>102</v>
      </c>
      <c r="CDG435" s="87" t="s">
        <v>102</v>
      </c>
      <c r="CDH435" s="87" t="s">
        <v>102</v>
      </c>
      <c r="CDI435" s="87" t="s">
        <v>102</v>
      </c>
      <c r="CDJ435" s="87" t="s">
        <v>102</v>
      </c>
      <c r="CDK435" s="87" t="s">
        <v>102</v>
      </c>
      <c r="CDL435" s="87" t="s">
        <v>102</v>
      </c>
      <c r="CDM435" s="87" t="s">
        <v>102</v>
      </c>
      <c r="CDN435" s="87" t="s">
        <v>102</v>
      </c>
      <c r="CDO435" s="87" t="s">
        <v>102</v>
      </c>
      <c r="CDP435" s="87" t="s">
        <v>102</v>
      </c>
      <c r="CDQ435" s="87" t="s">
        <v>102</v>
      </c>
      <c r="CDR435" s="87" t="s">
        <v>102</v>
      </c>
      <c r="CDS435" s="87" t="s">
        <v>102</v>
      </c>
      <c r="CDT435" s="87" t="s">
        <v>102</v>
      </c>
      <c r="CDU435" s="87" t="s">
        <v>102</v>
      </c>
      <c r="CDV435" s="87" t="s">
        <v>102</v>
      </c>
      <c r="CDW435" s="87" t="s">
        <v>102</v>
      </c>
      <c r="CDX435" s="87" t="s">
        <v>102</v>
      </c>
      <c r="CDY435" s="87" t="s">
        <v>102</v>
      </c>
      <c r="CDZ435" s="87" t="s">
        <v>102</v>
      </c>
      <c r="CEA435" s="87" t="s">
        <v>102</v>
      </c>
      <c r="CEB435" s="87" t="s">
        <v>102</v>
      </c>
      <c r="CEC435" s="87" t="s">
        <v>102</v>
      </c>
      <c r="CED435" s="87" t="s">
        <v>102</v>
      </c>
      <c r="CEE435" s="87" t="s">
        <v>102</v>
      </c>
      <c r="CEF435" s="87" t="s">
        <v>102</v>
      </c>
      <c r="CEG435" s="87" t="s">
        <v>102</v>
      </c>
      <c r="CEH435" s="87" t="s">
        <v>102</v>
      </c>
      <c r="CEI435" s="87" t="s">
        <v>102</v>
      </c>
      <c r="CEJ435" s="87" t="s">
        <v>102</v>
      </c>
      <c r="CEK435" s="87" t="s">
        <v>102</v>
      </c>
      <c r="CEL435" s="87" t="s">
        <v>102</v>
      </c>
      <c r="CEM435" s="87" t="s">
        <v>102</v>
      </c>
      <c r="CEN435" s="87" t="s">
        <v>102</v>
      </c>
      <c r="CEO435" s="87" t="s">
        <v>102</v>
      </c>
      <c r="CEP435" s="87" t="s">
        <v>102</v>
      </c>
      <c r="CEQ435" s="87" t="s">
        <v>102</v>
      </c>
      <c r="CER435" s="87" t="s">
        <v>102</v>
      </c>
      <c r="CES435" s="87" t="s">
        <v>102</v>
      </c>
      <c r="CET435" s="87" t="s">
        <v>102</v>
      </c>
      <c r="CEU435" s="87" t="s">
        <v>102</v>
      </c>
      <c r="CEV435" s="87" t="s">
        <v>102</v>
      </c>
      <c r="CEW435" s="87" t="s">
        <v>102</v>
      </c>
      <c r="CEX435" s="87" t="s">
        <v>102</v>
      </c>
      <c r="CEY435" s="87" t="s">
        <v>102</v>
      </c>
      <c r="CEZ435" s="87" t="s">
        <v>102</v>
      </c>
      <c r="CFA435" s="87" t="s">
        <v>102</v>
      </c>
      <c r="CFB435" s="87" t="s">
        <v>102</v>
      </c>
      <c r="CFC435" s="87" t="s">
        <v>102</v>
      </c>
      <c r="CFD435" s="87" t="s">
        <v>102</v>
      </c>
      <c r="CFE435" s="87" t="s">
        <v>102</v>
      </c>
      <c r="CFF435" s="87" t="s">
        <v>102</v>
      </c>
      <c r="CFG435" s="87" t="s">
        <v>102</v>
      </c>
      <c r="CFH435" s="87" t="s">
        <v>102</v>
      </c>
      <c r="CFI435" s="87" t="s">
        <v>102</v>
      </c>
      <c r="CFJ435" s="87" t="s">
        <v>102</v>
      </c>
      <c r="CFK435" s="87" t="s">
        <v>102</v>
      </c>
      <c r="CFL435" s="87" t="s">
        <v>102</v>
      </c>
      <c r="CFM435" s="87" t="s">
        <v>102</v>
      </c>
      <c r="CFN435" s="87" t="s">
        <v>102</v>
      </c>
      <c r="CFO435" s="87" t="s">
        <v>102</v>
      </c>
      <c r="CFP435" s="87" t="s">
        <v>102</v>
      </c>
      <c r="CFQ435" s="87" t="s">
        <v>102</v>
      </c>
      <c r="CFR435" s="87" t="s">
        <v>102</v>
      </c>
      <c r="CFS435" s="87" t="s">
        <v>102</v>
      </c>
      <c r="CFT435" s="87" t="s">
        <v>102</v>
      </c>
      <c r="CFU435" s="87" t="s">
        <v>102</v>
      </c>
      <c r="CFV435" s="87" t="s">
        <v>102</v>
      </c>
      <c r="CFW435" s="87" t="s">
        <v>102</v>
      </c>
      <c r="CFX435" s="87" t="s">
        <v>102</v>
      </c>
      <c r="CFY435" s="87" t="s">
        <v>102</v>
      </c>
      <c r="CFZ435" s="87" t="s">
        <v>102</v>
      </c>
      <c r="CGA435" s="87" t="s">
        <v>102</v>
      </c>
      <c r="CGB435" s="87" t="s">
        <v>102</v>
      </c>
      <c r="CGC435" s="87" t="s">
        <v>102</v>
      </c>
      <c r="CGD435" s="87" t="s">
        <v>102</v>
      </c>
      <c r="CGE435" s="87" t="s">
        <v>102</v>
      </c>
      <c r="CGF435" s="87" t="s">
        <v>102</v>
      </c>
      <c r="CGG435" s="87" t="s">
        <v>102</v>
      </c>
      <c r="CGH435" s="87" t="s">
        <v>102</v>
      </c>
      <c r="CGI435" s="87" t="s">
        <v>102</v>
      </c>
      <c r="CGJ435" s="87" t="s">
        <v>102</v>
      </c>
      <c r="CGK435" s="87" t="s">
        <v>102</v>
      </c>
      <c r="CGL435" s="87" t="s">
        <v>102</v>
      </c>
      <c r="CGM435" s="87" t="s">
        <v>102</v>
      </c>
      <c r="CGN435" s="87" t="s">
        <v>102</v>
      </c>
      <c r="CGO435" s="87" t="s">
        <v>102</v>
      </c>
      <c r="CGP435" s="87" t="s">
        <v>102</v>
      </c>
      <c r="CGQ435" s="87" t="s">
        <v>102</v>
      </c>
      <c r="CGR435" s="87" t="s">
        <v>102</v>
      </c>
      <c r="CGS435" s="87" t="s">
        <v>102</v>
      </c>
      <c r="CGT435" s="87" t="s">
        <v>102</v>
      </c>
      <c r="CGU435" s="87" t="s">
        <v>102</v>
      </c>
      <c r="CGV435" s="87" t="s">
        <v>102</v>
      </c>
      <c r="CGW435" s="87" t="s">
        <v>102</v>
      </c>
      <c r="CGX435" s="87" t="s">
        <v>102</v>
      </c>
      <c r="CGY435" s="87" t="s">
        <v>102</v>
      </c>
      <c r="CGZ435" s="87" t="s">
        <v>102</v>
      </c>
      <c r="CHA435" s="87" t="s">
        <v>102</v>
      </c>
      <c r="CHB435" s="87" t="s">
        <v>102</v>
      </c>
      <c r="CHC435" s="87" t="s">
        <v>102</v>
      </c>
      <c r="CHD435" s="87" t="s">
        <v>102</v>
      </c>
      <c r="CHE435" s="87" t="s">
        <v>102</v>
      </c>
      <c r="CHF435" s="87" t="s">
        <v>102</v>
      </c>
      <c r="CHG435" s="87" t="s">
        <v>102</v>
      </c>
      <c r="CHH435" s="87" t="s">
        <v>102</v>
      </c>
      <c r="CHI435" s="87" t="s">
        <v>102</v>
      </c>
      <c r="CHJ435" s="87" t="s">
        <v>102</v>
      </c>
      <c r="CHK435" s="87" t="s">
        <v>102</v>
      </c>
      <c r="CHL435" s="87" t="s">
        <v>102</v>
      </c>
      <c r="CHM435" s="87" t="s">
        <v>102</v>
      </c>
      <c r="CHN435" s="87" t="s">
        <v>102</v>
      </c>
      <c r="CHO435" s="87" t="s">
        <v>102</v>
      </c>
      <c r="CHP435" s="87" t="s">
        <v>102</v>
      </c>
      <c r="CHQ435" s="87" t="s">
        <v>102</v>
      </c>
      <c r="CHR435" s="87" t="s">
        <v>102</v>
      </c>
      <c r="CHS435" s="87" t="s">
        <v>102</v>
      </c>
      <c r="CHT435" s="87" t="s">
        <v>102</v>
      </c>
      <c r="CHU435" s="87" t="s">
        <v>102</v>
      </c>
      <c r="CHV435" s="87" t="s">
        <v>102</v>
      </c>
      <c r="CHW435" s="87" t="s">
        <v>102</v>
      </c>
      <c r="CHX435" s="87" t="s">
        <v>102</v>
      </c>
      <c r="CHY435" s="87" t="s">
        <v>102</v>
      </c>
      <c r="CHZ435" s="87" t="s">
        <v>102</v>
      </c>
      <c r="CIA435" s="87" t="s">
        <v>102</v>
      </c>
      <c r="CIB435" s="87" t="s">
        <v>102</v>
      </c>
      <c r="CIC435" s="87" t="s">
        <v>102</v>
      </c>
      <c r="CID435" s="87" t="s">
        <v>102</v>
      </c>
      <c r="CIE435" s="87" t="s">
        <v>102</v>
      </c>
      <c r="CIF435" s="87" t="s">
        <v>102</v>
      </c>
      <c r="CIG435" s="87" t="s">
        <v>102</v>
      </c>
      <c r="CIH435" s="87" t="s">
        <v>102</v>
      </c>
      <c r="CII435" s="87" t="s">
        <v>102</v>
      </c>
      <c r="CIJ435" s="87" t="s">
        <v>102</v>
      </c>
      <c r="CIK435" s="87" t="s">
        <v>102</v>
      </c>
      <c r="CIL435" s="87" t="s">
        <v>102</v>
      </c>
      <c r="CIM435" s="87" t="s">
        <v>102</v>
      </c>
      <c r="CIN435" s="87" t="s">
        <v>102</v>
      </c>
      <c r="CIO435" s="87" t="s">
        <v>102</v>
      </c>
      <c r="CIP435" s="87" t="s">
        <v>102</v>
      </c>
      <c r="CIQ435" s="87" t="s">
        <v>102</v>
      </c>
      <c r="CIR435" s="87" t="s">
        <v>102</v>
      </c>
      <c r="CIS435" s="87" t="s">
        <v>102</v>
      </c>
      <c r="CIT435" s="87" t="s">
        <v>102</v>
      </c>
      <c r="CIU435" s="87" t="s">
        <v>102</v>
      </c>
      <c r="CIV435" s="87" t="s">
        <v>102</v>
      </c>
      <c r="CIW435" s="87" t="s">
        <v>102</v>
      </c>
      <c r="CIX435" s="87" t="s">
        <v>102</v>
      </c>
      <c r="CIY435" s="87" t="s">
        <v>102</v>
      </c>
      <c r="CIZ435" s="87" t="s">
        <v>102</v>
      </c>
      <c r="CJA435" s="87" t="s">
        <v>102</v>
      </c>
      <c r="CJB435" s="87" t="s">
        <v>102</v>
      </c>
      <c r="CJC435" s="87" t="s">
        <v>102</v>
      </c>
      <c r="CJD435" s="87" t="s">
        <v>102</v>
      </c>
      <c r="CJE435" s="87" t="s">
        <v>102</v>
      </c>
      <c r="CJF435" s="87" t="s">
        <v>102</v>
      </c>
      <c r="CJG435" s="87" t="s">
        <v>102</v>
      </c>
      <c r="CJH435" s="87" t="s">
        <v>102</v>
      </c>
      <c r="CJI435" s="87" t="s">
        <v>102</v>
      </c>
      <c r="CJJ435" s="87" t="s">
        <v>102</v>
      </c>
      <c r="CJK435" s="87" t="s">
        <v>102</v>
      </c>
      <c r="CJL435" s="87" t="s">
        <v>102</v>
      </c>
      <c r="CJM435" s="87" t="s">
        <v>102</v>
      </c>
      <c r="CJN435" s="87" t="s">
        <v>102</v>
      </c>
      <c r="CJO435" s="87" t="s">
        <v>102</v>
      </c>
      <c r="CJP435" s="87" t="s">
        <v>102</v>
      </c>
      <c r="CJQ435" s="87" t="s">
        <v>102</v>
      </c>
      <c r="CJR435" s="87" t="s">
        <v>102</v>
      </c>
      <c r="CJS435" s="87" t="s">
        <v>102</v>
      </c>
      <c r="CJT435" s="87" t="s">
        <v>102</v>
      </c>
      <c r="CJU435" s="87" t="s">
        <v>102</v>
      </c>
      <c r="CJV435" s="87" t="s">
        <v>102</v>
      </c>
      <c r="CJW435" s="87" t="s">
        <v>102</v>
      </c>
      <c r="CJX435" s="87" t="s">
        <v>102</v>
      </c>
      <c r="CJY435" s="87" t="s">
        <v>102</v>
      </c>
      <c r="CJZ435" s="87" t="s">
        <v>102</v>
      </c>
      <c r="CKA435" s="87" t="s">
        <v>102</v>
      </c>
      <c r="CKB435" s="87" t="s">
        <v>102</v>
      </c>
      <c r="CKC435" s="87" t="s">
        <v>102</v>
      </c>
      <c r="CKD435" s="87" t="s">
        <v>102</v>
      </c>
      <c r="CKE435" s="87" t="s">
        <v>102</v>
      </c>
      <c r="CKF435" s="87" t="s">
        <v>102</v>
      </c>
      <c r="CKG435" s="87" t="s">
        <v>102</v>
      </c>
      <c r="CKH435" s="87" t="s">
        <v>102</v>
      </c>
      <c r="CKI435" s="87" t="s">
        <v>102</v>
      </c>
      <c r="CKJ435" s="87" t="s">
        <v>102</v>
      </c>
      <c r="CKK435" s="87" t="s">
        <v>102</v>
      </c>
      <c r="CKL435" s="87" t="s">
        <v>102</v>
      </c>
      <c r="CKM435" s="87" t="s">
        <v>102</v>
      </c>
      <c r="CKN435" s="87" t="s">
        <v>102</v>
      </c>
      <c r="CKO435" s="87" t="s">
        <v>102</v>
      </c>
      <c r="CKP435" s="87" t="s">
        <v>102</v>
      </c>
      <c r="CKQ435" s="87" t="s">
        <v>102</v>
      </c>
      <c r="CKR435" s="87" t="s">
        <v>102</v>
      </c>
      <c r="CKS435" s="87" t="s">
        <v>102</v>
      </c>
      <c r="CKT435" s="87" t="s">
        <v>102</v>
      </c>
      <c r="CKU435" s="87" t="s">
        <v>102</v>
      </c>
      <c r="CKV435" s="87" t="s">
        <v>102</v>
      </c>
      <c r="CKW435" s="87" t="s">
        <v>102</v>
      </c>
      <c r="CKX435" s="87" t="s">
        <v>102</v>
      </c>
      <c r="CKY435" s="87" t="s">
        <v>102</v>
      </c>
      <c r="CKZ435" s="87" t="s">
        <v>102</v>
      </c>
      <c r="CLA435" s="87" t="s">
        <v>102</v>
      </c>
      <c r="CLB435" s="87" t="s">
        <v>102</v>
      </c>
      <c r="CLC435" s="87" t="s">
        <v>102</v>
      </c>
      <c r="CLD435" s="87" t="s">
        <v>102</v>
      </c>
      <c r="CLE435" s="87" t="s">
        <v>102</v>
      </c>
      <c r="CLF435" s="87" t="s">
        <v>102</v>
      </c>
      <c r="CLG435" s="87" t="s">
        <v>102</v>
      </c>
      <c r="CLH435" s="87" t="s">
        <v>102</v>
      </c>
      <c r="CLI435" s="87" t="s">
        <v>102</v>
      </c>
      <c r="CLJ435" s="87" t="s">
        <v>102</v>
      </c>
      <c r="CLK435" s="87" t="s">
        <v>102</v>
      </c>
      <c r="CLL435" s="87" t="s">
        <v>102</v>
      </c>
      <c r="CLM435" s="87" t="s">
        <v>102</v>
      </c>
      <c r="CLN435" s="87" t="s">
        <v>102</v>
      </c>
      <c r="CLO435" s="87" t="s">
        <v>102</v>
      </c>
      <c r="CLP435" s="87" t="s">
        <v>102</v>
      </c>
      <c r="CLQ435" s="87" t="s">
        <v>102</v>
      </c>
      <c r="CLR435" s="87" t="s">
        <v>102</v>
      </c>
      <c r="CLS435" s="87" t="s">
        <v>102</v>
      </c>
      <c r="CLT435" s="87" t="s">
        <v>102</v>
      </c>
      <c r="CLU435" s="87" t="s">
        <v>102</v>
      </c>
      <c r="CLV435" s="87" t="s">
        <v>102</v>
      </c>
      <c r="CLW435" s="87" t="s">
        <v>102</v>
      </c>
      <c r="CLX435" s="87" t="s">
        <v>102</v>
      </c>
      <c r="CLY435" s="87" t="s">
        <v>102</v>
      </c>
      <c r="CLZ435" s="87" t="s">
        <v>102</v>
      </c>
      <c r="CMA435" s="87" t="s">
        <v>102</v>
      </c>
      <c r="CMB435" s="87" t="s">
        <v>102</v>
      </c>
      <c r="CMC435" s="87" t="s">
        <v>102</v>
      </c>
      <c r="CMD435" s="87" t="s">
        <v>102</v>
      </c>
      <c r="CME435" s="87" t="s">
        <v>102</v>
      </c>
      <c r="CMF435" s="87" t="s">
        <v>102</v>
      </c>
      <c r="CMG435" s="87" t="s">
        <v>102</v>
      </c>
      <c r="CMH435" s="87" t="s">
        <v>102</v>
      </c>
      <c r="CMI435" s="87" t="s">
        <v>102</v>
      </c>
      <c r="CMJ435" s="87" t="s">
        <v>102</v>
      </c>
      <c r="CMK435" s="87" t="s">
        <v>102</v>
      </c>
      <c r="CML435" s="87" t="s">
        <v>102</v>
      </c>
      <c r="CMM435" s="87" t="s">
        <v>102</v>
      </c>
      <c r="CMN435" s="87" t="s">
        <v>102</v>
      </c>
      <c r="CMO435" s="87" t="s">
        <v>102</v>
      </c>
      <c r="CMP435" s="87" t="s">
        <v>102</v>
      </c>
      <c r="CMQ435" s="87" t="s">
        <v>102</v>
      </c>
      <c r="CMR435" s="87" t="s">
        <v>102</v>
      </c>
      <c r="CMS435" s="87" t="s">
        <v>102</v>
      </c>
      <c r="CMT435" s="87" t="s">
        <v>102</v>
      </c>
      <c r="CMU435" s="87" t="s">
        <v>102</v>
      </c>
      <c r="CMV435" s="87" t="s">
        <v>102</v>
      </c>
      <c r="CMW435" s="87" t="s">
        <v>102</v>
      </c>
      <c r="CMX435" s="87" t="s">
        <v>102</v>
      </c>
      <c r="CMY435" s="87" t="s">
        <v>102</v>
      </c>
      <c r="CMZ435" s="87" t="s">
        <v>102</v>
      </c>
      <c r="CNA435" s="87" t="s">
        <v>102</v>
      </c>
      <c r="CNB435" s="87" t="s">
        <v>102</v>
      </c>
      <c r="CNC435" s="87" t="s">
        <v>102</v>
      </c>
      <c r="CND435" s="87" t="s">
        <v>102</v>
      </c>
      <c r="CNE435" s="87" t="s">
        <v>102</v>
      </c>
      <c r="CNF435" s="87" t="s">
        <v>102</v>
      </c>
      <c r="CNG435" s="87" t="s">
        <v>102</v>
      </c>
      <c r="CNH435" s="87" t="s">
        <v>102</v>
      </c>
      <c r="CNI435" s="87" t="s">
        <v>102</v>
      </c>
      <c r="CNJ435" s="87" t="s">
        <v>102</v>
      </c>
      <c r="CNK435" s="87" t="s">
        <v>102</v>
      </c>
      <c r="CNL435" s="87" t="s">
        <v>102</v>
      </c>
      <c r="CNM435" s="87" t="s">
        <v>102</v>
      </c>
      <c r="CNN435" s="87" t="s">
        <v>102</v>
      </c>
      <c r="CNO435" s="87" t="s">
        <v>102</v>
      </c>
      <c r="CNP435" s="87" t="s">
        <v>102</v>
      </c>
      <c r="CNQ435" s="87" t="s">
        <v>102</v>
      </c>
      <c r="CNR435" s="87" t="s">
        <v>102</v>
      </c>
      <c r="CNS435" s="87" t="s">
        <v>102</v>
      </c>
      <c r="CNT435" s="87" t="s">
        <v>102</v>
      </c>
      <c r="CNU435" s="87" t="s">
        <v>102</v>
      </c>
      <c r="CNV435" s="87" t="s">
        <v>102</v>
      </c>
      <c r="CNW435" s="87" t="s">
        <v>102</v>
      </c>
      <c r="CNX435" s="87" t="s">
        <v>102</v>
      </c>
      <c r="CNY435" s="87" t="s">
        <v>102</v>
      </c>
      <c r="CNZ435" s="87" t="s">
        <v>102</v>
      </c>
      <c r="COA435" s="87" t="s">
        <v>102</v>
      </c>
      <c r="COB435" s="87" t="s">
        <v>102</v>
      </c>
      <c r="COC435" s="87" t="s">
        <v>102</v>
      </c>
      <c r="COD435" s="87" t="s">
        <v>102</v>
      </c>
      <c r="COE435" s="87" t="s">
        <v>102</v>
      </c>
      <c r="COF435" s="87" t="s">
        <v>102</v>
      </c>
      <c r="COG435" s="87" t="s">
        <v>102</v>
      </c>
      <c r="COH435" s="87" t="s">
        <v>102</v>
      </c>
      <c r="COI435" s="87" t="s">
        <v>102</v>
      </c>
      <c r="COJ435" s="87" t="s">
        <v>102</v>
      </c>
      <c r="COK435" s="87" t="s">
        <v>102</v>
      </c>
      <c r="COL435" s="87" t="s">
        <v>102</v>
      </c>
      <c r="COM435" s="87" t="s">
        <v>102</v>
      </c>
      <c r="CON435" s="87" t="s">
        <v>102</v>
      </c>
      <c r="COO435" s="87" t="s">
        <v>102</v>
      </c>
      <c r="COP435" s="87" t="s">
        <v>102</v>
      </c>
      <c r="COQ435" s="87" t="s">
        <v>102</v>
      </c>
      <c r="COR435" s="87" t="s">
        <v>102</v>
      </c>
      <c r="COS435" s="87" t="s">
        <v>102</v>
      </c>
      <c r="COT435" s="87" t="s">
        <v>102</v>
      </c>
      <c r="COU435" s="87" t="s">
        <v>102</v>
      </c>
      <c r="COV435" s="87" t="s">
        <v>102</v>
      </c>
      <c r="COW435" s="87" t="s">
        <v>102</v>
      </c>
      <c r="COX435" s="87" t="s">
        <v>102</v>
      </c>
      <c r="COY435" s="87" t="s">
        <v>102</v>
      </c>
      <c r="COZ435" s="87" t="s">
        <v>102</v>
      </c>
      <c r="CPA435" s="87" t="s">
        <v>102</v>
      </c>
      <c r="CPB435" s="87" t="s">
        <v>102</v>
      </c>
      <c r="CPC435" s="87" t="s">
        <v>102</v>
      </c>
      <c r="CPD435" s="87" t="s">
        <v>102</v>
      </c>
      <c r="CPE435" s="87" t="s">
        <v>102</v>
      </c>
      <c r="CPF435" s="87" t="s">
        <v>102</v>
      </c>
      <c r="CPG435" s="87" t="s">
        <v>102</v>
      </c>
      <c r="CPH435" s="87" t="s">
        <v>102</v>
      </c>
      <c r="CPI435" s="87" t="s">
        <v>102</v>
      </c>
      <c r="CPJ435" s="87" t="s">
        <v>102</v>
      </c>
      <c r="CPK435" s="87" t="s">
        <v>102</v>
      </c>
      <c r="CPL435" s="87" t="s">
        <v>102</v>
      </c>
      <c r="CPM435" s="87" t="s">
        <v>102</v>
      </c>
      <c r="CPN435" s="87" t="s">
        <v>102</v>
      </c>
      <c r="CPO435" s="87" t="s">
        <v>102</v>
      </c>
      <c r="CPP435" s="87" t="s">
        <v>102</v>
      </c>
      <c r="CPQ435" s="87" t="s">
        <v>102</v>
      </c>
      <c r="CPR435" s="87" t="s">
        <v>102</v>
      </c>
      <c r="CPS435" s="87" t="s">
        <v>102</v>
      </c>
      <c r="CPT435" s="87" t="s">
        <v>102</v>
      </c>
      <c r="CPU435" s="87" t="s">
        <v>102</v>
      </c>
      <c r="CPV435" s="87" t="s">
        <v>102</v>
      </c>
      <c r="CPW435" s="87" t="s">
        <v>102</v>
      </c>
      <c r="CPX435" s="87" t="s">
        <v>102</v>
      </c>
      <c r="CPY435" s="87" t="s">
        <v>102</v>
      </c>
      <c r="CPZ435" s="87" t="s">
        <v>102</v>
      </c>
      <c r="CQA435" s="87" t="s">
        <v>102</v>
      </c>
      <c r="CQB435" s="87" t="s">
        <v>102</v>
      </c>
      <c r="CQC435" s="87" t="s">
        <v>102</v>
      </c>
      <c r="CQD435" s="87" t="s">
        <v>102</v>
      </c>
      <c r="CQE435" s="87" t="s">
        <v>102</v>
      </c>
      <c r="CQF435" s="87" t="s">
        <v>102</v>
      </c>
      <c r="CQG435" s="87" t="s">
        <v>102</v>
      </c>
      <c r="CQH435" s="87" t="s">
        <v>102</v>
      </c>
      <c r="CQI435" s="87" t="s">
        <v>102</v>
      </c>
      <c r="CQJ435" s="87" t="s">
        <v>102</v>
      </c>
      <c r="CQK435" s="87" t="s">
        <v>102</v>
      </c>
      <c r="CQL435" s="87" t="s">
        <v>102</v>
      </c>
      <c r="CQM435" s="87" t="s">
        <v>102</v>
      </c>
      <c r="CQN435" s="87" t="s">
        <v>102</v>
      </c>
      <c r="CQO435" s="87" t="s">
        <v>102</v>
      </c>
      <c r="CQP435" s="87" t="s">
        <v>102</v>
      </c>
      <c r="CQQ435" s="87" t="s">
        <v>102</v>
      </c>
      <c r="CQR435" s="87" t="s">
        <v>102</v>
      </c>
      <c r="CQS435" s="87" t="s">
        <v>102</v>
      </c>
      <c r="CQT435" s="87" t="s">
        <v>102</v>
      </c>
      <c r="CQU435" s="87" t="s">
        <v>102</v>
      </c>
      <c r="CQV435" s="87" t="s">
        <v>102</v>
      </c>
      <c r="CQW435" s="87" t="s">
        <v>102</v>
      </c>
      <c r="CQX435" s="87" t="s">
        <v>102</v>
      </c>
      <c r="CQY435" s="87" t="s">
        <v>102</v>
      </c>
      <c r="CQZ435" s="87" t="s">
        <v>102</v>
      </c>
      <c r="CRA435" s="87" t="s">
        <v>102</v>
      </c>
      <c r="CRB435" s="87" t="s">
        <v>102</v>
      </c>
      <c r="CRC435" s="87" t="s">
        <v>102</v>
      </c>
      <c r="CRD435" s="87" t="s">
        <v>102</v>
      </c>
      <c r="CRE435" s="87" t="s">
        <v>102</v>
      </c>
      <c r="CRF435" s="87" t="s">
        <v>102</v>
      </c>
      <c r="CRG435" s="87" t="s">
        <v>102</v>
      </c>
      <c r="CRH435" s="87" t="s">
        <v>102</v>
      </c>
      <c r="CRI435" s="87" t="s">
        <v>102</v>
      </c>
      <c r="CRJ435" s="87" t="s">
        <v>102</v>
      </c>
      <c r="CRK435" s="87" t="s">
        <v>102</v>
      </c>
      <c r="CRL435" s="87" t="s">
        <v>102</v>
      </c>
      <c r="CRM435" s="87" t="s">
        <v>102</v>
      </c>
      <c r="CRN435" s="87" t="s">
        <v>102</v>
      </c>
      <c r="CRO435" s="87" t="s">
        <v>102</v>
      </c>
      <c r="CRP435" s="87" t="s">
        <v>102</v>
      </c>
      <c r="CRQ435" s="87" t="s">
        <v>102</v>
      </c>
      <c r="CRR435" s="87" t="s">
        <v>102</v>
      </c>
      <c r="CRS435" s="87" t="s">
        <v>102</v>
      </c>
      <c r="CRT435" s="87" t="s">
        <v>102</v>
      </c>
      <c r="CRU435" s="87" t="s">
        <v>102</v>
      </c>
      <c r="CRV435" s="87" t="s">
        <v>102</v>
      </c>
      <c r="CRW435" s="87" t="s">
        <v>102</v>
      </c>
      <c r="CRX435" s="87" t="s">
        <v>102</v>
      </c>
      <c r="CRY435" s="87" t="s">
        <v>102</v>
      </c>
      <c r="CRZ435" s="87" t="s">
        <v>102</v>
      </c>
      <c r="CSA435" s="87" t="s">
        <v>102</v>
      </c>
      <c r="CSB435" s="87" t="s">
        <v>102</v>
      </c>
      <c r="CSC435" s="87" t="s">
        <v>102</v>
      </c>
      <c r="CSD435" s="87" t="s">
        <v>102</v>
      </c>
      <c r="CSE435" s="87" t="s">
        <v>102</v>
      </c>
      <c r="CSF435" s="87" t="s">
        <v>102</v>
      </c>
      <c r="CSG435" s="87" t="s">
        <v>102</v>
      </c>
      <c r="CSH435" s="87" t="s">
        <v>102</v>
      </c>
      <c r="CSI435" s="87" t="s">
        <v>102</v>
      </c>
      <c r="CSJ435" s="87" t="s">
        <v>102</v>
      </c>
      <c r="CSK435" s="87" t="s">
        <v>102</v>
      </c>
      <c r="CSL435" s="87" t="s">
        <v>102</v>
      </c>
      <c r="CSM435" s="87" t="s">
        <v>102</v>
      </c>
      <c r="CSN435" s="87" t="s">
        <v>102</v>
      </c>
      <c r="CSO435" s="87" t="s">
        <v>102</v>
      </c>
      <c r="CSP435" s="87" t="s">
        <v>102</v>
      </c>
      <c r="CSQ435" s="87" t="s">
        <v>102</v>
      </c>
      <c r="CSR435" s="87" t="s">
        <v>102</v>
      </c>
      <c r="CSS435" s="87" t="s">
        <v>102</v>
      </c>
      <c r="CST435" s="87" t="s">
        <v>102</v>
      </c>
      <c r="CSU435" s="87" t="s">
        <v>102</v>
      </c>
      <c r="CSV435" s="87" t="s">
        <v>102</v>
      </c>
      <c r="CSW435" s="87" t="s">
        <v>102</v>
      </c>
      <c r="CSX435" s="87" t="s">
        <v>102</v>
      </c>
      <c r="CSY435" s="87" t="s">
        <v>102</v>
      </c>
      <c r="CSZ435" s="87" t="s">
        <v>102</v>
      </c>
      <c r="CTA435" s="87" t="s">
        <v>102</v>
      </c>
      <c r="CTB435" s="87" t="s">
        <v>102</v>
      </c>
      <c r="CTC435" s="87" t="s">
        <v>102</v>
      </c>
      <c r="CTD435" s="87" t="s">
        <v>102</v>
      </c>
      <c r="CTE435" s="87" t="s">
        <v>102</v>
      </c>
      <c r="CTF435" s="87" t="s">
        <v>102</v>
      </c>
      <c r="CTG435" s="87" t="s">
        <v>102</v>
      </c>
      <c r="CTH435" s="87" t="s">
        <v>102</v>
      </c>
      <c r="CTI435" s="87" t="s">
        <v>102</v>
      </c>
      <c r="CTJ435" s="87" t="s">
        <v>102</v>
      </c>
      <c r="CTK435" s="87" t="s">
        <v>102</v>
      </c>
      <c r="CTL435" s="87" t="s">
        <v>102</v>
      </c>
      <c r="CTM435" s="87" t="s">
        <v>102</v>
      </c>
      <c r="CTN435" s="87" t="s">
        <v>102</v>
      </c>
      <c r="CTO435" s="87" t="s">
        <v>102</v>
      </c>
      <c r="CTP435" s="87" t="s">
        <v>102</v>
      </c>
      <c r="CTQ435" s="87" t="s">
        <v>102</v>
      </c>
      <c r="CTR435" s="87" t="s">
        <v>102</v>
      </c>
      <c r="CTS435" s="87" t="s">
        <v>102</v>
      </c>
      <c r="CTT435" s="87" t="s">
        <v>102</v>
      </c>
      <c r="CTU435" s="87" t="s">
        <v>102</v>
      </c>
      <c r="CTV435" s="87" t="s">
        <v>102</v>
      </c>
      <c r="CTW435" s="87" t="s">
        <v>102</v>
      </c>
      <c r="CTX435" s="87" t="s">
        <v>102</v>
      </c>
      <c r="CTY435" s="87" t="s">
        <v>102</v>
      </c>
      <c r="CTZ435" s="87" t="s">
        <v>102</v>
      </c>
      <c r="CUA435" s="87" t="s">
        <v>102</v>
      </c>
      <c r="CUB435" s="87" t="s">
        <v>102</v>
      </c>
      <c r="CUC435" s="87" t="s">
        <v>102</v>
      </c>
      <c r="CUD435" s="87" t="s">
        <v>102</v>
      </c>
      <c r="CUE435" s="87" t="s">
        <v>102</v>
      </c>
      <c r="CUF435" s="87" t="s">
        <v>102</v>
      </c>
      <c r="CUG435" s="87" t="s">
        <v>102</v>
      </c>
      <c r="CUH435" s="87" t="s">
        <v>102</v>
      </c>
      <c r="CUI435" s="87" t="s">
        <v>102</v>
      </c>
      <c r="CUJ435" s="87" t="s">
        <v>102</v>
      </c>
      <c r="CUK435" s="87" t="s">
        <v>102</v>
      </c>
      <c r="CUL435" s="87" t="s">
        <v>102</v>
      </c>
      <c r="CUM435" s="87" t="s">
        <v>102</v>
      </c>
      <c r="CUN435" s="87" t="s">
        <v>102</v>
      </c>
      <c r="CUO435" s="87" t="s">
        <v>102</v>
      </c>
      <c r="CUP435" s="87" t="s">
        <v>102</v>
      </c>
      <c r="CUQ435" s="87" t="s">
        <v>102</v>
      </c>
      <c r="CUR435" s="87" t="s">
        <v>102</v>
      </c>
      <c r="CUS435" s="87" t="s">
        <v>102</v>
      </c>
      <c r="CUT435" s="87" t="s">
        <v>102</v>
      </c>
      <c r="CUU435" s="87" t="s">
        <v>102</v>
      </c>
      <c r="CUV435" s="87" t="s">
        <v>102</v>
      </c>
      <c r="CUW435" s="87" t="s">
        <v>102</v>
      </c>
      <c r="CUX435" s="87" t="s">
        <v>102</v>
      </c>
      <c r="CUY435" s="87" t="s">
        <v>102</v>
      </c>
      <c r="CUZ435" s="87" t="s">
        <v>102</v>
      </c>
      <c r="CVA435" s="87" t="s">
        <v>102</v>
      </c>
      <c r="CVB435" s="87" t="s">
        <v>102</v>
      </c>
      <c r="CVC435" s="87" t="s">
        <v>102</v>
      </c>
      <c r="CVD435" s="87" t="s">
        <v>102</v>
      </c>
      <c r="CVE435" s="87" t="s">
        <v>102</v>
      </c>
      <c r="CVF435" s="87" t="s">
        <v>102</v>
      </c>
      <c r="CVG435" s="87" t="s">
        <v>102</v>
      </c>
      <c r="CVH435" s="87" t="s">
        <v>102</v>
      </c>
      <c r="CVI435" s="87" t="s">
        <v>102</v>
      </c>
      <c r="CVJ435" s="87" t="s">
        <v>102</v>
      </c>
      <c r="CVK435" s="87" t="s">
        <v>102</v>
      </c>
      <c r="CVL435" s="87" t="s">
        <v>102</v>
      </c>
      <c r="CVM435" s="87" t="s">
        <v>102</v>
      </c>
      <c r="CVN435" s="87" t="s">
        <v>102</v>
      </c>
      <c r="CVO435" s="87" t="s">
        <v>102</v>
      </c>
      <c r="CVP435" s="87" t="s">
        <v>102</v>
      </c>
      <c r="CVQ435" s="87" t="s">
        <v>102</v>
      </c>
      <c r="CVR435" s="87" t="s">
        <v>102</v>
      </c>
      <c r="CVS435" s="87" t="s">
        <v>102</v>
      </c>
      <c r="CVT435" s="87" t="s">
        <v>102</v>
      </c>
      <c r="CVU435" s="87" t="s">
        <v>102</v>
      </c>
      <c r="CVV435" s="87" t="s">
        <v>102</v>
      </c>
      <c r="CVW435" s="87" t="s">
        <v>102</v>
      </c>
      <c r="CVX435" s="87" t="s">
        <v>102</v>
      </c>
      <c r="CVY435" s="87" t="s">
        <v>102</v>
      </c>
      <c r="CVZ435" s="87" t="s">
        <v>102</v>
      </c>
      <c r="CWA435" s="87" t="s">
        <v>102</v>
      </c>
      <c r="CWB435" s="87" t="s">
        <v>102</v>
      </c>
      <c r="CWC435" s="87" t="s">
        <v>102</v>
      </c>
      <c r="CWD435" s="87" t="s">
        <v>102</v>
      </c>
      <c r="CWE435" s="87" t="s">
        <v>102</v>
      </c>
      <c r="CWF435" s="87" t="s">
        <v>102</v>
      </c>
      <c r="CWG435" s="87" t="s">
        <v>102</v>
      </c>
      <c r="CWH435" s="87" t="s">
        <v>102</v>
      </c>
      <c r="CWI435" s="87" t="s">
        <v>102</v>
      </c>
      <c r="CWJ435" s="87" t="s">
        <v>102</v>
      </c>
      <c r="CWK435" s="87" t="s">
        <v>102</v>
      </c>
      <c r="CWL435" s="87" t="s">
        <v>102</v>
      </c>
      <c r="CWM435" s="87" t="s">
        <v>102</v>
      </c>
      <c r="CWN435" s="87" t="s">
        <v>102</v>
      </c>
      <c r="CWO435" s="87" t="s">
        <v>102</v>
      </c>
      <c r="CWP435" s="87" t="s">
        <v>102</v>
      </c>
      <c r="CWQ435" s="87" t="s">
        <v>102</v>
      </c>
      <c r="CWR435" s="87" t="s">
        <v>102</v>
      </c>
      <c r="CWS435" s="87" t="s">
        <v>102</v>
      </c>
      <c r="CWT435" s="87" t="s">
        <v>102</v>
      </c>
      <c r="CWU435" s="87" t="s">
        <v>102</v>
      </c>
      <c r="CWV435" s="87" t="s">
        <v>102</v>
      </c>
      <c r="CWW435" s="87" t="s">
        <v>102</v>
      </c>
      <c r="CWX435" s="87" t="s">
        <v>102</v>
      </c>
      <c r="CWY435" s="87" t="s">
        <v>102</v>
      </c>
      <c r="CWZ435" s="87" t="s">
        <v>102</v>
      </c>
      <c r="CXA435" s="87" t="s">
        <v>102</v>
      </c>
      <c r="CXB435" s="87" t="s">
        <v>102</v>
      </c>
      <c r="CXC435" s="87" t="s">
        <v>102</v>
      </c>
      <c r="CXD435" s="87" t="s">
        <v>102</v>
      </c>
      <c r="CXE435" s="87" t="s">
        <v>102</v>
      </c>
      <c r="CXF435" s="87" t="s">
        <v>102</v>
      </c>
      <c r="CXG435" s="87" t="s">
        <v>102</v>
      </c>
      <c r="CXH435" s="87" t="s">
        <v>102</v>
      </c>
      <c r="CXI435" s="87" t="s">
        <v>102</v>
      </c>
      <c r="CXJ435" s="87" t="s">
        <v>102</v>
      </c>
      <c r="CXK435" s="87" t="s">
        <v>102</v>
      </c>
      <c r="CXL435" s="87" t="s">
        <v>102</v>
      </c>
      <c r="CXM435" s="87" t="s">
        <v>102</v>
      </c>
      <c r="CXN435" s="87" t="s">
        <v>102</v>
      </c>
      <c r="CXO435" s="87" t="s">
        <v>102</v>
      </c>
      <c r="CXP435" s="87" t="s">
        <v>102</v>
      </c>
      <c r="CXQ435" s="87" t="s">
        <v>102</v>
      </c>
      <c r="CXR435" s="87" t="s">
        <v>102</v>
      </c>
      <c r="CXS435" s="87" t="s">
        <v>102</v>
      </c>
      <c r="CXT435" s="87" t="s">
        <v>102</v>
      </c>
      <c r="CXU435" s="87" t="s">
        <v>102</v>
      </c>
      <c r="CXV435" s="87" t="s">
        <v>102</v>
      </c>
      <c r="CXW435" s="87" t="s">
        <v>102</v>
      </c>
      <c r="CXX435" s="87" t="s">
        <v>102</v>
      </c>
      <c r="CXY435" s="87" t="s">
        <v>102</v>
      </c>
      <c r="CXZ435" s="87" t="s">
        <v>102</v>
      </c>
      <c r="CYA435" s="87" t="s">
        <v>102</v>
      </c>
      <c r="CYB435" s="87" t="s">
        <v>102</v>
      </c>
      <c r="CYC435" s="87" t="s">
        <v>102</v>
      </c>
      <c r="CYD435" s="87" t="s">
        <v>102</v>
      </c>
      <c r="CYE435" s="87" t="s">
        <v>102</v>
      </c>
      <c r="CYF435" s="87" t="s">
        <v>102</v>
      </c>
      <c r="CYG435" s="87" t="s">
        <v>102</v>
      </c>
      <c r="CYH435" s="87" t="s">
        <v>102</v>
      </c>
      <c r="CYI435" s="87" t="s">
        <v>102</v>
      </c>
      <c r="CYJ435" s="87" t="s">
        <v>102</v>
      </c>
      <c r="CYK435" s="87" t="s">
        <v>102</v>
      </c>
      <c r="CYL435" s="87" t="s">
        <v>102</v>
      </c>
      <c r="CYM435" s="87" t="s">
        <v>102</v>
      </c>
      <c r="CYN435" s="87" t="s">
        <v>102</v>
      </c>
      <c r="CYO435" s="87" t="s">
        <v>102</v>
      </c>
      <c r="CYP435" s="87" t="s">
        <v>102</v>
      </c>
      <c r="CYQ435" s="87" t="s">
        <v>102</v>
      </c>
      <c r="CYR435" s="87" t="s">
        <v>102</v>
      </c>
      <c r="CYS435" s="87" t="s">
        <v>102</v>
      </c>
      <c r="CYT435" s="87" t="s">
        <v>102</v>
      </c>
      <c r="CYU435" s="87" t="s">
        <v>102</v>
      </c>
      <c r="CYV435" s="87" t="s">
        <v>102</v>
      </c>
      <c r="CYW435" s="87" t="s">
        <v>102</v>
      </c>
      <c r="CYX435" s="87" t="s">
        <v>102</v>
      </c>
      <c r="CYY435" s="87" t="s">
        <v>102</v>
      </c>
      <c r="CYZ435" s="87" t="s">
        <v>102</v>
      </c>
      <c r="CZA435" s="87" t="s">
        <v>102</v>
      </c>
      <c r="CZB435" s="87" t="s">
        <v>102</v>
      </c>
      <c r="CZC435" s="87" t="s">
        <v>102</v>
      </c>
      <c r="CZD435" s="87" t="s">
        <v>102</v>
      </c>
      <c r="CZE435" s="87" t="s">
        <v>102</v>
      </c>
      <c r="CZF435" s="87" t="s">
        <v>102</v>
      </c>
      <c r="CZG435" s="87" t="s">
        <v>102</v>
      </c>
      <c r="CZH435" s="87" t="s">
        <v>102</v>
      </c>
      <c r="CZI435" s="87" t="s">
        <v>102</v>
      </c>
      <c r="CZJ435" s="87" t="s">
        <v>102</v>
      </c>
      <c r="CZK435" s="87" t="s">
        <v>102</v>
      </c>
      <c r="CZL435" s="87" t="s">
        <v>102</v>
      </c>
      <c r="CZM435" s="87" t="s">
        <v>102</v>
      </c>
      <c r="CZN435" s="87" t="s">
        <v>102</v>
      </c>
      <c r="CZO435" s="87" t="s">
        <v>102</v>
      </c>
      <c r="CZP435" s="87" t="s">
        <v>102</v>
      </c>
      <c r="CZQ435" s="87" t="s">
        <v>102</v>
      </c>
      <c r="CZR435" s="87" t="s">
        <v>102</v>
      </c>
      <c r="CZS435" s="87" t="s">
        <v>102</v>
      </c>
      <c r="CZT435" s="87" t="s">
        <v>102</v>
      </c>
      <c r="CZU435" s="87" t="s">
        <v>102</v>
      </c>
      <c r="CZV435" s="87" t="s">
        <v>102</v>
      </c>
      <c r="CZW435" s="87" t="s">
        <v>102</v>
      </c>
      <c r="CZX435" s="87" t="s">
        <v>102</v>
      </c>
      <c r="CZY435" s="87" t="s">
        <v>102</v>
      </c>
      <c r="CZZ435" s="87" t="s">
        <v>102</v>
      </c>
      <c r="DAA435" s="87" t="s">
        <v>102</v>
      </c>
      <c r="DAB435" s="87" t="s">
        <v>102</v>
      </c>
      <c r="DAC435" s="87" t="s">
        <v>102</v>
      </c>
      <c r="DAD435" s="87" t="s">
        <v>102</v>
      </c>
      <c r="DAE435" s="87" t="s">
        <v>102</v>
      </c>
      <c r="DAF435" s="87" t="s">
        <v>102</v>
      </c>
      <c r="DAG435" s="87" t="s">
        <v>102</v>
      </c>
      <c r="DAH435" s="87" t="s">
        <v>102</v>
      </c>
      <c r="DAI435" s="87" t="s">
        <v>102</v>
      </c>
      <c r="DAJ435" s="87" t="s">
        <v>102</v>
      </c>
      <c r="DAK435" s="87" t="s">
        <v>102</v>
      </c>
      <c r="DAL435" s="87" t="s">
        <v>102</v>
      </c>
      <c r="DAM435" s="87" t="s">
        <v>102</v>
      </c>
      <c r="DAN435" s="87" t="s">
        <v>102</v>
      </c>
      <c r="DAO435" s="87" t="s">
        <v>102</v>
      </c>
      <c r="DAP435" s="87" t="s">
        <v>102</v>
      </c>
      <c r="DAQ435" s="87" t="s">
        <v>102</v>
      </c>
      <c r="DAR435" s="87" t="s">
        <v>102</v>
      </c>
      <c r="DAS435" s="87" t="s">
        <v>102</v>
      </c>
      <c r="DAT435" s="87" t="s">
        <v>102</v>
      </c>
      <c r="DAU435" s="87" t="s">
        <v>102</v>
      </c>
      <c r="DAV435" s="87" t="s">
        <v>102</v>
      </c>
      <c r="DAW435" s="87" t="s">
        <v>102</v>
      </c>
      <c r="DAX435" s="87" t="s">
        <v>102</v>
      </c>
      <c r="DAY435" s="87" t="s">
        <v>102</v>
      </c>
      <c r="DAZ435" s="87" t="s">
        <v>102</v>
      </c>
      <c r="DBA435" s="87" t="s">
        <v>102</v>
      </c>
      <c r="DBB435" s="87" t="s">
        <v>102</v>
      </c>
      <c r="DBC435" s="87" t="s">
        <v>102</v>
      </c>
      <c r="DBD435" s="87" t="s">
        <v>102</v>
      </c>
      <c r="DBE435" s="87" t="s">
        <v>102</v>
      </c>
      <c r="DBF435" s="87" t="s">
        <v>102</v>
      </c>
      <c r="DBG435" s="87" t="s">
        <v>102</v>
      </c>
      <c r="DBH435" s="87" t="s">
        <v>102</v>
      </c>
      <c r="DBI435" s="87" t="s">
        <v>102</v>
      </c>
      <c r="DBJ435" s="87" t="s">
        <v>102</v>
      </c>
      <c r="DBK435" s="87" t="s">
        <v>102</v>
      </c>
      <c r="DBL435" s="87" t="s">
        <v>102</v>
      </c>
      <c r="DBM435" s="87" t="s">
        <v>102</v>
      </c>
      <c r="DBN435" s="87" t="s">
        <v>102</v>
      </c>
      <c r="DBO435" s="87" t="s">
        <v>102</v>
      </c>
      <c r="DBP435" s="87" t="s">
        <v>102</v>
      </c>
      <c r="DBQ435" s="87" t="s">
        <v>102</v>
      </c>
      <c r="DBR435" s="87" t="s">
        <v>102</v>
      </c>
      <c r="DBS435" s="87" t="s">
        <v>102</v>
      </c>
      <c r="DBT435" s="87" t="s">
        <v>102</v>
      </c>
      <c r="DBU435" s="87" t="s">
        <v>102</v>
      </c>
      <c r="DBV435" s="87" t="s">
        <v>102</v>
      </c>
      <c r="DBW435" s="87" t="s">
        <v>102</v>
      </c>
      <c r="DBX435" s="87" t="s">
        <v>102</v>
      </c>
      <c r="DBY435" s="87" t="s">
        <v>102</v>
      </c>
      <c r="DBZ435" s="87" t="s">
        <v>102</v>
      </c>
      <c r="DCA435" s="87" t="s">
        <v>102</v>
      </c>
      <c r="DCB435" s="87" t="s">
        <v>102</v>
      </c>
      <c r="DCC435" s="87" t="s">
        <v>102</v>
      </c>
      <c r="DCD435" s="87" t="s">
        <v>102</v>
      </c>
      <c r="DCE435" s="87" t="s">
        <v>102</v>
      </c>
      <c r="DCF435" s="87" t="s">
        <v>102</v>
      </c>
      <c r="DCG435" s="87" t="s">
        <v>102</v>
      </c>
      <c r="DCH435" s="87" t="s">
        <v>102</v>
      </c>
      <c r="DCI435" s="87" t="s">
        <v>102</v>
      </c>
      <c r="DCJ435" s="87" t="s">
        <v>102</v>
      </c>
      <c r="DCK435" s="87" t="s">
        <v>102</v>
      </c>
      <c r="DCL435" s="87" t="s">
        <v>102</v>
      </c>
      <c r="DCM435" s="87" t="s">
        <v>102</v>
      </c>
      <c r="DCN435" s="87" t="s">
        <v>102</v>
      </c>
      <c r="DCO435" s="87" t="s">
        <v>102</v>
      </c>
      <c r="DCP435" s="87" t="s">
        <v>102</v>
      </c>
      <c r="DCQ435" s="87" t="s">
        <v>102</v>
      </c>
      <c r="DCR435" s="87" t="s">
        <v>102</v>
      </c>
      <c r="DCS435" s="87" t="s">
        <v>102</v>
      </c>
      <c r="DCT435" s="87" t="s">
        <v>102</v>
      </c>
      <c r="DCU435" s="87" t="s">
        <v>102</v>
      </c>
      <c r="DCV435" s="87" t="s">
        <v>102</v>
      </c>
      <c r="DCW435" s="87" t="s">
        <v>102</v>
      </c>
      <c r="DCX435" s="87" t="s">
        <v>102</v>
      </c>
      <c r="DCY435" s="87" t="s">
        <v>102</v>
      </c>
      <c r="DCZ435" s="87" t="s">
        <v>102</v>
      </c>
      <c r="DDA435" s="87" t="s">
        <v>102</v>
      </c>
      <c r="DDB435" s="87" t="s">
        <v>102</v>
      </c>
      <c r="DDC435" s="87" t="s">
        <v>102</v>
      </c>
      <c r="DDD435" s="87" t="s">
        <v>102</v>
      </c>
      <c r="DDE435" s="87" t="s">
        <v>102</v>
      </c>
      <c r="DDF435" s="87" t="s">
        <v>102</v>
      </c>
      <c r="DDG435" s="87" t="s">
        <v>102</v>
      </c>
      <c r="DDH435" s="87" t="s">
        <v>102</v>
      </c>
      <c r="DDI435" s="87" t="s">
        <v>102</v>
      </c>
      <c r="DDJ435" s="87" t="s">
        <v>102</v>
      </c>
      <c r="DDK435" s="87" t="s">
        <v>102</v>
      </c>
      <c r="DDL435" s="87" t="s">
        <v>102</v>
      </c>
      <c r="DDM435" s="87" t="s">
        <v>102</v>
      </c>
      <c r="DDN435" s="87" t="s">
        <v>102</v>
      </c>
      <c r="DDO435" s="87" t="s">
        <v>102</v>
      </c>
      <c r="DDP435" s="87" t="s">
        <v>102</v>
      </c>
      <c r="DDQ435" s="87" t="s">
        <v>102</v>
      </c>
      <c r="DDR435" s="87" t="s">
        <v>102</v>
      </c>
      <c r="DDS435" s="87" t="s">
        <v>102</v>
      </c>
      <c r="DDT435" s="87" t="s">
        <v>102</v>
      </c>
      <c r="DDU435" s="87" t="s">
        <v>102</v>
      </c>
      <c r="DDV435" s="87" t="s">
        <v>102</v>
      </c>
      <c r="DDW435" s="87" t="s">
        <v>102</v>
      </c>
      <c r="DDX435" s="87" t="s">
        <v>102</v>
      </c>
      <c r="DDY435" s="87" t="s">
        <v>102</v>
      </c>
      <c r="DDZ435" s="87" t="s">
        <v>102</v>
      </c>
      <c r="DEA435" s="87" t="s">
        <v>102</v>
      </c>
      <c r="DEB435" s="87" t="s">
        <v>102</v>
      </c>
      <c r="DEC435" s="87" t="s">
        <v>102</v>
      </c>
      <c r="DED435" s="87" t="s">
        <v>102</v>
      </c>
      <c r="DEE435" s="87" t="s">
        <v>102</v>
      </c>
      <c r="DEF435" s="87" t="s">
        <v>102</v>
      </c>
      <c r="DEG435" s="87" t="s">
        <v>102</v>
      </c>
      <c r="DEH435" s="87" t="s">
        <v>102</v>
      </c>
      <c r="DEI435" s="87" t="s">
        <v>102</v>
      </c>
      <c r="DEJ435" s="87" t="s">
        <v>102</v>
      </c>
      <c r="DEK435" s="87" t="s">
        <v>102</v>
      </c>
      <c r="DEL435" s="87" t="s">
        <v>102</v>
      </c>
      <c r="DEM435" s="87" t="s">
        <v>102</v>
      </c>
      <c r="DEN435" s="87" t="s">
        <v>102</v>
      </c>
      <c r="DEO435" s="87" t="s">
        <v>102</v>
      </c>
      <c r="DEP435" s="87" t="s">
        <v>102</v>
      </c>
      <c r="DEQ435" s="87" t="s">
        <v>102</v>
      </c>
      <c r="DER435" s="87" t="s">
        <v>102</v>
      </c>
      <c r="DES435" s="87" t="s">
        <v>102</v>
      </c>
      <c r="DET435" s="87" t="s">
        <v>102</v>
      </c>
      <c r="DEU435" s="87" t="s">
        <v>102</v>
      </c>
      <c r="DEV435" s="87" t="s">
        <v>102</v>
      </c>
      <c r="DEW435" s="87" t="s">
        <v>102</v>
      </c>
      <c r="DEX435" s="87" t="s">
        <v>102</v>
      </c>
      <c r="DEY435" s="87" t="s">
        <v>102</v>
      </c>
      <c r="DEZ435" s="87" t="s">
        <v>102</v>
      </c>
      <c r="DFA435" s="87" t="s">
        <v>102</v>
      </c>
      <c r="DFB435" s="87" t="s">
        <v>102</v>
      </c>
      <c r="DFC435" s="87" t="s">
        <v>102</v>
      </c>
      <c r="DFD435" s="87" t="s">
        <v>102</v>
      </c>
      <c r="DFE435" s="87" t="s">
        <v>102</v>
      </c>
      <c r="DFF435" s="87" t="s">
        <v>102</v>
      </c>
      <c r="DFG435" s="87" t="s">
        <v>102</v>
      </c>
      <c r="DFH435" s="87" t="s">
        <v>102</v>
      </c>
      <c r="DFI435" s="87" t="s">
        <v>102</v>
      </c>
      <c r="DFJ435" s="87" t="s">
        <v>102</v>
      </c>
      <c r="DFK435" s="87" t="s">
        <v>102</v>
      </c>
      <c r="DFL435" s="87" t="s">
        <v>102</v>
      </c>
      <c r="DFM435" s="87" t="s">
        <v>102</v>
      </c>
      <c r="DFN435" s="87" t="s">
        <v>102</v>
      </c>
      <c r="DFO435" s="87" t="s">
        <v>102</v>
      </c>
      <c r="DFP435" s="87" t="s">
        <v>102</v>
      </c>
      <c r="DFQ435" s="87" t="s">
        <v>102</v>
      </c>
      <c r="DFR435" s="87" t="s">
        <v>102</v>
      </c>
      <c r="DFS435" s="87" t="s">
        <v>102</v>
      </c>
      <c r="DFT435" s="87" t="s">
        <v>102</v>
      </c>
      <c r="DFU435" s="87" t="s">
        <v>102</v>
      </c>
      <c r="DFV435" s="87" t="s">
        <v>102</v>
      </c>
      <c r="DFW435" s="87" t="s">
        <v>102</v>
      </c>
      <c r="DFX435" s="87" t="s">
        <v>102</v>
      </c>
      <c r="DFY435" s="87" t="s">
        <v>102</v>
      </c>
      <c r="DFZ435" s="87" t="s">
        <v>102</v>
      </c>
      <c r="DGA435" s="87" t="s">
        <v>102</v>
      </c>
      <c r="DGB435" s="87" t="s">
        <v>102</v>
      </c>
      <c r="DGC435" s="87" t="s">
        <v>102</v>
      </c>
      <c r="DGD435" s="87" t="s">
        <v>102</v>
      </c>
      <c r="DGE435" s="87" t="s">
        <v>102</v>
      </c>
      <c r="DGF435" s="87" t="s">
        <v>102</v>
      </c>
      <c r="DGG435" s="87" t="s">
        <v>102</v>
      </c>
      <c r="DGH435" s="87" t="s">
        <v>102</v>
      </c>
      <c r="DGI435" s="87" t="s">
        <v>102</v>
      </c>
      <c r="DGJ435" s="87" t="s">
        <v>102</v>
      </c>
      <c r="DGK435" s="87" t="s">
        <v>102</v>
      </c>
      <c r="DGL435" s="87" t="s">
        <v>102</v>
      </c>
      <c r="DGM435" s="87" t="s">
        <v>102</v>
      </c>
      <c r="DGN435" s="87" t="s">
        <v>102</v>
      </c>
      <c r="DGO435" s="87" t="s">
        <v>102</v>
      </c>
      <c r="DGP435" s="87" t="s">
        <v>102</v>
      </c>
      <c r="DGQ435" s="87" t="s">
        <v>102</v>
      </c>
      <c r="DGR435" s="87" t="s">
        <v>102</v>
      </c>
      <c r="DGS435" s="87" t="s">
        <v>102</v>
      </c>
      <c r="DGT435" s="87" t="s">
        <v>102</v>
      </c>
      <c r="DGU435" s="87" t="s">
        <v>102</v>
      </c>
      <c r="DGV435" s="87" t="s">
        <v>102</v>
      </c>
      <c r="DGW435" s="87" t="s">
        <v>102</v>
      </c>
      <c r="DGX435" s="87" t="s">
        <v>102</v>
      </c>
      <c r="DGY435" s="87" t="s">
        <v>102</v>
      </c>
      <c r="DGZ435" s="87" t="s">
        <v>102</v>
      </c>
      <c r="DHA435" s="87" t="s">
        <v>102</v>
      </c>
      <c r="DHB435" s="87" t="s">
        <v>102</v>
      </c>
      <c r="DHC435" s="87" t="s">
        <v>102</v>
      </c>
      <c r="DHD435" s="87" t="s">
        <v>102</v>
      </c>
      <c r="DHE435" s="87" t="s">
        <v>102</v>
      </c>
      <c r="DHF435" s="87" t="s">
        <v>102</v>
      </c>
      <c r="DHG435" s="87" t="s">
        <v>102</v>
      </c>
      <c r="DHH435" s="87" t="s">
        <v>102</v>
      </c>
      <c r="DHI435" s="87" t="s">
        <v>102</v>
      </c>
      <c r="DHJ435" s="87" t="s">
        <v>102</v>
      </c>
      <c r="DHK435" s="87" t="s">
        <v>102</v>
      </c>
      <c r="DHL435" s="87" t="s">
        <v>102</v>
      </c>
      <c r="DHM435" s="87" t="s">
        <v>102</v>
      </c>
      <c r="DHN435" s="87" t="s">
        <v>102</v>
      </c>
      <c r="DHO435" s="87" t="s">
        <v>102</v>
      </c>
      <c r="DHP435" s="87" t="s">
        <v>102</v>
      </c>
      <c r="DHQ435" s="87" t="s">
        <v>102</v>
      </c>
      <c r="DHR435" s="87" t="s">
        <v>102</v>
      </c>
      <c r="DHS435" s="87" t="s">
        <v>102</v>
      </c>
      <c r="DHT435" s="87" t="s">
        <v>102</v>
      </c>
      <c r="DHU435" s="87" t="s">
        <v>102</v>
      </c>
      <c r="DHV435" s="87" t="s">
        <v>102</v>
      </c>
      <c r="DHW435" s="87" t="s">
        <v>102</v>
      </c>
      <c r="DHX435" s="87" t="s">
        <v>102</v>
      </c>
      <c r="DHY435" s="87" t="s">
        <v>102</v>
      </c>
      <c r="DHZ435" s="87" t="s">
        <v>102</v>
      </c>
      <c r="DIA435" s="87" t="s">
        <v>102</v>
      </c>
      <c r="DIB435" s="87" t="s">
        <v>102</v>
      </c>
      <c r="DIC435" s="87" t="s">
        <v>102</v>
      </c>
      <c r="DID435" s="87" t="s">
        <v>102</v>
      </c>
      <c r="DIE435" s="87" t="s">
        <v>102</v>
      </c>
      <c r="DIF435" s="87" t="s">
        <v>102</v>
      </c>
      <c r="DIG435" s="87" t="s">
        <v>102</v>
      </c>
      <c r="DIH435" s="87" t="s">
        <v>102</v>
      </c>
      <c r="DII435" s="87" t="s">
        <v>102</v>
      </c>
      <c r="DIJ435" s="87" t="s">
        <v>102</v>
      </c>
      <c r="DIK435" s="87" t="s">
        <v>102</v>
      </c>
      <c r="DIL435" s="87" t="s">
        <v>102</v>
      </c>
      <c r="DIM435" s="87" t="s">
        <v>102</v>
      </c>
      <c r="DIN435" s="87" t="s">
        <v>102</v>
      </c>
      <c r="DIO435" s="87" t="s">
        <v>102</v>
      </c>
      <c r="DIP435" s="87" t="s">
        <v>102</v>
      </c>
      <c r="DIQ435" s="87" t="s">
        <v>102</v>
      </c>
      <c r="DIR435" s="87" t="s">
        <v>102</v>
      </c>
      <c r="DIS435" s="87" t="s">
        <v>102</v>
      </c>
      <c r="DIT435" s="87" t="s">
        <v>102</v>
      </c>
      <c r="DIU435" s="87" t="s">
        <v>102</v>
      </c>
      <c r="DIV435" s="87" t="s">
        <v>102</v>
      </c>
      <c r="DIW435" s="87" t="s">
        <v>102</v>
      </c>
      <c r="DIX435" s="87" t="s">
        <v>102</v>
      </c>
      <c r="DIY435" s="87" t="s">
        <v>102</v>
      </c>
      <c r="DIZ435" s="87" t="s">
        <v>102</v>
      </c>
      <c r="DJA435" s="87" t="s">
        <v>102</v>
      </c>
      <c r="DJB435" s="87" t="s">
        <v>102</v>
      </c>
      <c r="DJC435" s="87" t="s">
        <v>102</v>
      </c>
      <c r="DJD435" s="87" t="s">
        <v>102</v>
      </c>
      <c r="DJE435" s="87" t="s">
        <v>102</v>
      </c>
      <c r="DJF435" s="87" t="s">
        <v>102</v>
      </c>
      <c r="DJG435" s="87" t="s">
        <v>102</v>
      </c>
      <c r="DJH435" s="87" t="s">
        <v>102</v>
      </c>
      <c r="DJI435" s="87" t="s">
        <v>102</v>
      </c>
      <c r="DJJ435" s="87" t="s">
        <v>102</v>
      </c>
      <c r="DJK435" s="87" t="s">
        <v>102</v>
      </c>
      <c r="DJL435" s="87" t="s">
        <v>102</v>
      </c>
      <c r="DJM435" s="87" t="s">
        <v>102</v>
      </c>
      <c r="DJN435" s="87" t="s">
        <v>102</v>
      </c>
      <c r="DJO435" s="87" t="s">
        <v>102</v>
      </c>
      <c r="DJP435" s="87" t="s">
        <v>102</v>
      </c>
      <c r="DJQ435" s="87" t="s">
        <v>102</v>
      </c>
      <c r="DJR435" s="87" t="s">
        <v>102</v>
      </c>
      <c r="DJS435" s="87" t="s">
        <v>102</v>
      </c>
      <c r="DJT435" s="87" t="s">
        <v>102</v>
      </c>
      <c r="DJU435" s="87" t="s">
        <v>102</v>
      </c>
      <c r="DJV435" s="87" t="s">
        <v>102</v>
      </c>
      <c r="DJW435" s="87" t="s">
        <v>102</v>
      </c>
      <c r="DJX435" s="87" t="s">
        <v>102</v>
      </c>
      <c r="DJY435" s="87" t="s">
        <v>102</v>
      </c>
      <c r="DJZ435" s="87" t="s">
        <v>102</v>
      </c>
      <c r="DKA435" s="87" t="s">
        <v>102</v>
      </c>
      <c r="DKB435" s="87" t="s">
        <v>102</v>
      </c>
      <c r="DKC435" s="87" t="s">
        <v>102</v>
      </c>
      <c r="DKD435" s="87" t="s">
        <v>102</v>
      </c>
      <c r="DKE435" s="87" t="s">
        <v>102</v>
      </c>
      <c r="DKF435" s="87" t="s">
        <v>102</v>
      </c>
      <c r="DKG435" s="87" t="s">
        <v>102</v>
      </c>
      <c r="DKH435" s="87" t="s">
        <v>102</v>
      </c>
      <c r="DKI435" s="87" t="s">
        <v>102</v>
      </c>
      <c r="DKJ435" s="87" t="s">
        <v>102</v>
      </c>
      <c r="DKK435" s="87" t="s">
        <v>102</v>
      </c>
      <c r="DKL435" s="87" t="s">
        <v>102</v>
      </c>
      <c r="DKM435" s="87" t="s">
        <v>102</v>
      </c>
      <c r="DKN435" s="87" t="s">
        <v>102</v>
      </c>
      <c r="DKO435" s="87" t="s">
        <v>102</v>
      </c>
      <c r="DKP435" s="87" t="s">
        <v>102</v>
      </c>
      <c r="DKQ435" s="87" t="s">
        <v>102</v>
      </c>
      <c r="DKR435" s="87" t="s">
        <v>102</v>
      </c>
      <c r="DKS435" s="87" t="s">
        <v>102</v>
      </c>
      <c r="DKT435" s="87" t="s">
        <v>102</v>
      </c>
      <c r="DKU435" s="87" t="s">
        <v>102</v>
      </c>
      <c r="DKV435" s="87" t="s">
        <v>102</v>
      </c>
      <c r="DKW435" s="87" t="s">
        <v>102</v>
      </c>
      <c r="DKX435" s="87" t="s">
        <v>102</v>
      </c>
      <c r="DKY435" s="87" t="s">
        <v>102</v>
      </c>
      <c r="DKZ435" s="87" t="s">
        <v>102</v>
      </c>
      <c r="DLA435" s="87" t="s">
        <v>102</v>
      </c>
      <c r="DLB435" s="87" t="s">
        <v>102</v>
      </c>
      <c r="DLC435" s="87" t="s">
        <v>102</v>
      </c>
      <c r="DLD435" s="87" t="s">
        <v>102</v>
      </c>
      <c r="DLE435" s="87" t="s">
        <v>102</v>
      </c>
      <c r="DLF435" s="87" t="s">
        <v>102</v>
      </c>
      <c r="DLG435" s="87" t="s">
        <v>102</v>
      </c>
      <c r="DLH435" s="87" t="s">
        <v>102</v>
      </c>
      <c r="DLI435" s="87" t="s">
        <v>102</v>
      </c>
      <c r="DLJ435" s="87" t="s">
        <v>102</v>
      </c>
      <c r="DLK435" s="87" t="s">
        <v>102</v>
      </c>
      <c r="DLL435" s="87" t="s">
        <v>102</v>
      </c>
      <c r="DLM435" s="87" t="s">
        <v>102</v>
      </c>
      <c r="DLN435" s="87" t="s">
        <v>102</v>
      </c>
      <c r="DLO435" s="87" t="s">
        <v>102</v>
      </c>
      <c r="DLP435" s="87" t="s">
        <v>102</v>
      </c>
      <c r="DLQ435" s="87" t="s">
        <v>102</v>
      </c>
      <c r="DLR435" s="87" t="s">
        <v>102</v>
      </c>
      <c r="DLS435" s="87" t="s">
        <v>102</v>
      </c>
      <c r="DLT435" s="87" t="s">
        <v>102</v>
      </c>
      <c r="DLU435" s="87" t="s">
        <v>102</v>
      </c>
      <c r="DLV435" s="87" t="s">
        <v>102</v>
      </c>
      <c r="DLW435" s="87" t="s">
        <v>102</v>
      </c>
      <c r="DLX435" s="87" t="s">
        <v>102</v>
      </c>
      <c r="DLY435" s="87" t="s">
        <v>102</v>
      </c>
      <c r="DLZ435" s="87" t="s">
        <v>102</v>
      </c>
      <c r="DMA435" s="87" t="s">
        <v>102</v>
      </c>
      <c r="DMB435" s="87" t="s">
        <v>102</v>
      </c>
      <c r="DMC435" s="87" t="s">
        <v>102</v>
      </c>
      <c r="DMD435" s="87" t="s">
        <v>102</v>
      </c>
      <c r="DME435" s="87" t="s">
        <v>102</v>
      </c>
      <c r="DMF435" s="87" t="s">
        <v>102</v>
      </c>
      <c r="DMG435" s="87" t="s">
        <v>102</v>
      </c>
      <c r="DMH435" s="87" t="s">
        <v>102</v>
      </c>
      <c r="DMI435" s="87" t="s">
        <v>102</v>
      </c>
      <c r="DMJ435" s="87" t="s">
        <v>102</v>
      </c>
      <c r="DMK435" s="87" t="s">
        <v>102</v>
      </c>
      <c r="DML435" s="87" t="s">
        <v>102</v>
      </c>
      <c r="DMM435" s="87" t="s">
        <v>102</v>
      </c>
      <c r="DMN435" s="87" t="s">
        <v>102</v>
      </c>
      <c r="DMO435" s="87" t="s">
        <v>102</v>
      </c>
      <c r="DMP435" s="87" t="s">
        <v>102</v>
      </c>
      <c r="DMQ435" s="87" t="s">
        <v>102</v>
      </c>
      <c r="DMR435" s="87" t="s">
        <v>102</v>
      </c>
      <c r="DMS435" s="87" t="s">
        <v>102</v>
      </c>
      <c r="DMT435" s="87" t="s">
        <v>102</v>
      </c>
      <c r="DMU435" s="87" t="s">
        <v>102</v>
      </c>
      <c r="DMV435" s="87" t="s">
        <v>102</v>
      </c>
      <c r="DMW435" s="87" t="s">
        <v>102</v>
      </c>
      <c r="DMX435" s="87" t="s">
        <v>102</v>
      </c>
      <c r="DMY435" s="87" t="s">
        <v>102</v>
      </c>
      <c r="DMZ435" s="87" t="s">
        <v>102</v>
      </c>
      <c r="DNA435" s="87" t="s">
        <v>102</v>
      </c>
      <c r="DNB435" s="87" t="s">
        <v>102</v>
      </c>
      <c r="DNC435" s="87" t="s">
        <v>102</v>
      </c>
      <c r="DND435" s="87" t="s">
        <v>102</v>
      </c>
      <c r="DNE435" s="87" t="s">
        <v>102</v>
      </c>
      <c r="DNF435" s="87" t="s">
        <v>102</v>
      </c>
      <c r="DNG435" s="87" t="s">
        <v>102</v>
      </c>
      <c r="DNH435" s="87" t="s">
        <v>102</v>
      </c>
      <c r="DNI435" s="87" t="s">
        <v>102</v>
      </c>
      <c r="DNJ435" s="87" t="s">
        <v>102</v>
      </c>
      <c r="DNK435" s="87" t="s">
        <v>102</v>
      </c>
      <c r="DNL435" s="87" t="s">
        <v>102</v>
      </c>
      <c r="DNM435" s="87" t="s">
        <v>102</v>
      </c>
      <c r="DNN435" s="87" t="s">
        <v>102</v>
      </c>
      <c r="DNO435" s="87" t="s">
        <v>102</v>
      </c>
      <c r="DNP435" s="87" t="s">
        <v>102</v>
      </c>
      <c r="DNQ435" s="87" t="s">
        <v>102</v>
      </c>
      <c r="DNR435" s="87" t="s">
        <v>102</v>
      </c>
      <c r="DNS435" s="87" t="s">
        <v>102</v>
      </c>
      <c r="DNT435" s="87" t="s">
        <v>102</v>
      </c>
      <c r="DNU435" s="87" t="s">
        <v>102</v>
      </c>
      <c r="DNV435" s="87" t="s">
        <v>102</v>
      </c>
      <c r="DNW435" s="87" t="s">
        <v>102</v>
      </c>
      <c r="DNX435" s="87" t="s">
        <v>102</v>
      </c>
      <c r="DNY435" s="87" t="s">
        <v>102</v>
      </c>
      <c r="DNZ435" s="87" t="s">
        <v>102</v>
      </c>
      <c r="DOA435" s="87" t="s">
        <v>102</v>
      </c>
      <c r="DOB435" s="87" t="s">
        <v>102</v>
      </c>
      <c r="DOC435" s="87" t="s">
        <v>102</v>
      </c>
      <c r="DOD435" s="87" t="s">
        <v>102</v>
      </c>
      <c r="DOE435" s="87" t="s">
        <v>102</v>
      </c>
      <c r="DOF435" s="87" t="s">
        <v>102</v>
      </c>
      <c r="DOG435" s="87" t="s">
        <v>102</v>
      </c>
      <c r="DOH435" s="87" t="s">
        <v>102</v>
      </c>
      <c r="DOI435" s="87" t="s">
        <v>102</v>
      </c>
      <c r="DOJ435" s="87" t="s">
        <v>102</v>
      </c>
      <c r="DOK435" s="87" t="s">
        <v>102</v>
      </c>
      <c r="DOL435" s="87" t="s">
        <v>102</v>
      </c>
      <c r="DOM435" s="87" t="s">
        <v>102</v>
      </c>
      <c r="DON435" s="87" t="s">
        <v>102</v>
      </c>
      <c r="DOO435" s="87" t="s">
        <v>102</v>
      </c>
      <c r="DOP435" s="87" t="s">
        <v>102</v>
      </c>
      <c r="DOQ435" s="87" t="s">
        <v>102</v>
      </c>
      <c r="DOR435" s="87" t="s">
        <v>102</v>
      </c>
      <c r="DOS435" s="87" t="s">
        <v>102</v>
      </c>
      <c r="DOT435" s="87" t="s">
        <v>102</v>
      </c>
      <c r="DOU435" s="87" t="s">
        <v>102</v>
      </c>
      <c r="DOV435" s="87" t="s">
        <v>102</v>
      </c>
      <c r="DOW435" s="87" t="s">
        <v>102</v>
      </c>
      <c r="DOX435" s="87" t="s">
        <v>102</v>
      </c>
      <c r="DOY435" s="87" t="s">
        <v>102</v>
      </c>
      <c r="DOZ435" s="87" t="s">
        <v>102</v>
      </c>
      <c r="DPA435" s="87" t="s">
        <v>102</v>
      </c>
      <c r="DPB435" s="87" t="s">
        <v>102</v>
      </c>
      <c r="DPC435" s="87" t="s">
        <v>102</v>
      </c>
      <c r="DPD435" s="87" t="s">
        <v>102</v>
      </c>
      <c r="DPE435" s="87" t="s">
        <v>102</v>
      </c>
      <c r="DPF435" s="87" t="s">
        <v>102</v>
      </c>
      <c r="DPG435" s="87" t="s">
        <v>102</v>
      </c>
      <c r="DPH435" s="87" t="s">
        <v>102</v>
      </c>
      <c r="DPI435" s="87" t="s">
        <v>102</v>
      </c>
      <c r="DPJ435" s="87" t="s">
        <v>102</v>
      </c>
      <c r="DPK435" s="87" t="s">
        <v>102</v>
      </c>
      <c r="DPL435" s="87" t="s">
        <v>102</v>
      </c>
      <c r="DPM435" s="87" t="s">
        <v>102</v>
      </c>
      <c r="DPN435" s="87" t="s">
        <v>102</v>
      </c>
      <c r="DPO435" s="87" t="s">
        <v>102</v>
      </c>
      <c r="DPP435" s="87" t="s">
        <v>102</v>
      </c>
      <c r="DPQ435" s="87" t="s">
        <v>102</v>
      </c>
      <c r="DPR435" s="87" t="s">
        <v>102</v>
      </c>
      <c r="DPS435" s="87" t="s">
        <v>102</v>
      </c>
      <c r="DPT435" s="87" t="s">
        <v>102</v>
      </c>
      <c r="DPU435" s="87" t="s">
        <v>102</v>
      </c>
      <c r="DPV435" s="87" t="s">
        <v>102</v>
      </c>
      <c r="DPW435" s="87" t="s">
        <v>102</v>
      </c>
      <c r="DPX435" s="87" t="s">
        <v>102</v>
      </c>
      <c r="DPY435" s="87" t="s">
        <v>102</v>
      </c>
      <c r="DPZ435" s="87" t="s">
        <v>102</v>
      </c>
      <c r="DQA435" s="87" t="s">
        <v>102</v>
      </c>
      <c r="DQB435" s="87" t="s">
        <v>102</v>
      </c>
      <c r="DQC435" s="87" t="s">
        <v>102</v>
      </c>
      <c r="DQD435" s="87" t="s">
        <v>102</v>
      </c>
      <c r="DQE435" s="87" t="s">
        <v>102</v>
      </c>
      <c r="DQF435" s="87" t="s">
        <v>102</v>
      </c>
      <c r="DQG435" s="87" t="s">
        <v>102</v>
      </c>
      <c r="DQH435" s="87" t="s">
        <v>102</v>
      </c>
      <c r="DQI435" s="87" t="s">
        <v>102</v>
      </c>
      <c r="DQJ435" s="87" t="s">
        <v>102</v>
      </c>
      <c r="DQK435" s="87" t="s">
        <v>102</v>
      </c>
      <c r="DQL435" s="87" t="s">
        <v>102</v>
      </c>
      <c r="DQM435" s="87" t="s">
        <v>102</v>
      </c>
      <c r="DQN435" s="87" t="s">
        <v>102</v>
      </c>
      <c r="DQO435" s="87" t="s">
        <v>102</v>
      </c>
      <c r="DQP435" s="87" t="s">
        <v>102</v>
      </c>
      <c r="DQQ435" s="87" t="s">
        <v>102</v>
      </c>
      <c r="DQR435" s="87" t="s">
        <v>102</v>
      </c>
      <c r="DQS435" s="87" t="s">
        <v>102</v>
      </c>
      <c r="DQT435" s="87" t="s">
        <v>102</v>
      </c>
      <c r="DQU435" s="87" t="s">
        <v>102</v>
      </c>
      <c r="DQV435" s="87" t="s">
        <v>102</v>
      </c>
      <c r="DQW435" s="87" t="s">
        <v>102</v>
      </c>
      <c r="DQX435" s="87" t="s">
        <v>102</v>
      </c>
      <c r="DQY435" s="87" t="s">
        <v>102</v>
      </c>
      <c r="DQZ435" s="87" t="s">
        <v>102</v>
      </c>
      <c r="DRA435" s="87" t="s">
        <v>102</v>
      </c>
      <c r="DRB435" s="87" t="s">
        <v>102</v>
      </c>
      <c r="DRC435" s="87" t="s">
        <v>102</v>
      </c>
      <c r="DRD435" s="87" t="s">
        <v>102</v>
      </c>
      <c r="DRE435" s="87" t="s">
        <v>102</v>
      </c>
      <c r="DRF435" s="87" t="s">
        <v>102</v>
      </c>
      <c r="DRG435" s="87" t="s">
        <v>102</v>
      </c>
      <c r="DRH435" s="87" t="s">
        <v>102</v>
      </c>
      <c r="DRI435" s="87" t="s">
        <v>102</v>
      </c>
      <c r="DRJ435" s="87" t="s">
        <v>102</v>
      </c>
      <c r="DRK435" s="87" t="s">
        <v>102</v>
      </c>
      <c r="DRL435" s="87" t="s">
        <v>102</v>
      </c>
      <c r="DRM435" s="87" t="s">
        <v>102</v>
      </c>
      <c r="DRN435" s="87" t="s">
        <v>102</v>
      </c>
      <c r="DRO435" s="87" t="s">
        <v>102</v>
      </c>
      <c r="DRP435" s="87" t="s">
        <v>102</v>
      </c>
      <c r="DRQ435" s="87" t="s">
        <v>102</v>
      </c>
      <c r="DRR435" s="87" t="s">
        <v>102</v>
      </c>
      <c r="DRS435" s="87" t="s">
        <v>102</v>
      </c>
      <c r="DRT435" s="87" t="s">
        <v>102</v>
      </c>
      <c r="DRU435" s="87" t="s">
        <v>102</v>
      </c>
      <c r="DRV435" s="87" t="s">
        <v>102</v>
      </c>
      <c r="DRW435" s="87" t="s">
        <v>102</v>
      </c>
      <c r="DRX435" s="87" t="s">
        <v>102</v>
      </c>
      <c r="DRY435" s="87" t="s">
        <v>102</v>
      </c>
      <c r="DRZ435" s="87" t="s">
        <v>102</v>
      </c>
      <c r="DSA435" s="87" t="s">
        <v>102</v>
      </c>
      <c r="DSB435" s="87" t="s">
        <v>102</v>
      </c>
      <c r="DSC435" s="87" t="s">
        <v>102</v>
      </c>
      <c r="DSD435" s="87" t="s">
        <v>102</v>
      </c>
      <c r="DSE435" s="87" t="s">
        <v>102</v>
      </c>
      <c r="DSF435" s="87" t="s">
        <v>102</v>
      </c>
      <c r="DSG435" s="87" t="s">
        <v>102</v>
      </c>
      <c r="DSH435" s="87" t="s">
        <v>102</v>
      </c>
      <c r="DSI435" s="87" t="s">
        <v>102</v>
      </c>
      <c r="DSJ435" s="87" t="s">
        <v>102</v>
      </c>
      <c r="DSK435" s="87" t="s">
        <v>102</v>
      </c>
      <c r="DSL435" s="87" t="s">
        <v>102</v>
      </c>
      <c r="DSM435" s="87" t="s">
        <v>102</v>
      </c>
      <c r="DSN435" s="87" t="s">
        <v>102</v>
      </c>
      <c r="DSO435" s="87" t="s">
        <v>102</v>
      </c>
      <c r="DSP435" s="87" t="s">
        <v>102</v>
      </c>
      <c r="DSQ435" s="87" t="s">
        <v>102</v>
      </c>
      <c r="DSR435" s="87" t="s">
        <v>102</v>
      </c>
      <c r="DSS435" s="87" t="s">
        <v>102</v>
      </c>
      <c r="DST435" s="87" t="s">
        <v>102</v>
      </c>
      <c r="DSU435" s="87" t="s">
        <v>102</v>
      </c>
      <c r="DSV435" s="87" t="s">
        <v>102</v>
      </c>
      <c r="DSW435" s="87" t="s">
        <v>102</v>
      </c>
      <c r="DSX435" s="87" t="s">
        <v>102</v>
      </c>
      <c r="DSY435" s="87" t="s">
        <v>102</v>
      </c>
      <c r="DSZ435" s="87" t="s">
        <v>102</v>
      </c>
      <c r="DTA435" s="87" t="s">
        <v>102</v>
      </c>
      <c r="DTB435" s="87" t="s">
        <v>102</v>
      </c>
      <c r="DTC435" s="87" t="s">
        <v>102</v>
      </c>
      <c r="DTD435" s="87" t="s">
        <v>102</v>
      </c>
      <c r="DTE435" s="87" t="s">
        <v>102</v>
      </c>
      <c r="DTF435" s="87" t="s">
        <v>102</v>
      </c>
      <c r="DTG435" s="87" t="s">
        <v>102</v>
      </c>
      <c r="DTH435" s="87" t="s">
        <v>102</v>
      </c>
      <c r="DTI435" s="87" t="s">
        <v>102</v>
      </c>
      <c r="DTJ435" s="87" t="s">
        <v>102</v>
      </c>
      <c r="DTK435" s="87" t="s">
        <v>102</v>
      </c>
      <c r="DTL435" s="87" t="s">
        <v>102</v>
      </c>
      <c r="DTM435" s="87" t="s">
        <v>102</v>
      </c>
      <c r="DTN435" s="87" t="s">
        <v>102</v>
      </c>
      <c r="DTO435" s="87" t="s">
        <v>102</v>
      </c>
      <c r="DTP435" s="87" t="s">
        <v>102</v>
      </c>
      <c r="DTQ435" s="87" t="s">
        <v>102</v>
      </c>
      <c r="DTR435" s="87" t="s">
        <v>102</v>
      </c>
      <c r="DTS435" s="87" t="s">
        <v>102</v>
      </c>
      <c r="DTT435" s="87" t="s">
        <v>102</v>
      </c>
      <c r="DTU435" s="87" t="s">
        <v>102</v>
      </c>
      <c r="DTV435" s="87" t="s">
        <v>102</v>
      </c>
      <c r="DTW435" s="87" t="s">
        <v>102</v>
      </c>
      <c r="DTX435" s="87" t="s">
        <v>102</v>
      </c>
      <c r="DTY435" s="87" t="s">
        <v>102</v>
      </c>
      <c r="DTZ435" s="87" t="s">
        <v>102</v>
      </c>
      <c r="DUA435" s="87" t="s">
        <v>102</v>
      </c>
      <c r="DUB435" s="87" t="s">
        <v>102</v>
      </c>
      <c r="DUC435" s="87" t="s">
        <v>102</v>
      </c>
      <c r="DUD435" s="87" t="s">
        <v>102</v>
      </c>
      <c r="DUE435" s="87" t="s">
        <v>102</v>
      </c>
      <c r="DUF435" s="87" t="s">
        <v>102</v>
      </c>
      <c r="DUG435" s="87" t="s">
        <v>102</v>
      </c>
      <c r="DUH435" s="87" t="s">
        <v>102</v>
      </c>
      <c r="DUI435" s="87" t="s">
        <v>102</v>
      </c>
      <c r="DUJ435" s="87" t="s">
        <v>102</v>
      </c>
      <c r="DUK435" s="87" t="s">
        <v>102</v>
      </c>
      <c r="DUL435" s="87" t="s">
        <v>102</v>
      </c>
      <c r="DUM435" s="87" t="s">
        <v>102</v>
      </c>
      <c r="DUN435" s="87" t="s">
        <v>102</v>
      </c>
      <c r="DUO435" s="87" t="s">
        <v>102</v>
      </c>
      <c r="DUP435" s="87" t="s">
        <v>102</v>
      </c>
      <c r="DUQ435" s="87" t="s">
        <v>102</v>
      </c>
      <c r="DUR435" s="87" t="s">
        <v>102</v>
      </c>
      <c r="DUS435" s="87" t="s">
        <v>102</v>
      </c>
      <c r="DUT435" s="87" t="s">
        <v>102</v>
      </c>
      <c r="DUU435" s="87" t="s">
        <v>102</v>
      </c>
      <c r="DUV435" s="87" t="s">
        <v>102</v>
      </c>
      <c r="DUW435" s="87" t="s">
        <v>102</v>
      </c>
      <c r="DUX435" s="87" t="s">
        <v>102</v>
      </c>
      <c r="DUY435" s="87" t="s">
        <v>102</v>
      </c>
      <c r="DUZ435" s="87" t="s">
        <v>102</v>
      </c>
      <c r="DVA435" s="87" t="s">
        <v>102</v>
      </c>
      <c r="DVB435" s="87" t="s">
        <v>102</v>
      </c>
      <c r="DVC435" s="87" t="s">
        <v>102</v>
      </c>
      <c r="DVD435" s="87" t="s">
        <v>102</v>
      </c>
      <c r="DVE435" s="87" t="s">
        <v>102</v>
      </c>
      <c r="DVF435" s="87" t="s">
        <v>102</v>
      </c>
      <c r="DVG435" s="87" t="s">
        <v>102</v>
      </c>
      <c r="DVH435" s="87" t="s">
        <v>102</v>
      </c>
      <c r="DVI435" s="87" t="s">
        <v>102</v>
      </c>
      <c r="DVJ435" s="87" t="s">
        <v>102</v>
      </c>
      <c r="DVK435" s="87" t="s">
        <v>102</v>
      </c>
      <c r="DVL435" s="87" t="s">
        <v>102</v>
      </c>
      <c r="DVM435" s="87" t="s">
        <v>102</v>
      </c>
      <c r="DVN435" s="87" t="s">
        <v>102</v>
      </c>
      <c r="DVO435" s="87" t="s">
        <v>102</v>
      </c>
      <c r="DVP435" s="87" t="s">
        <v>102</v>
      </c>
      <c r="DVQ435" s="87" t="s">
        <v>102</v>
      </c>
      <c r="DVR435" s="87" t="s">
        <v>102</v>
      </c>
      <c r="DVS435" s="87" t="s">
        <v>102</v>
      </c>
      <c r="DVT435" s="87" t="s">
        <v>102</v>
      </c>
      <c r="DVU435" s="87" t="s">
        <v>102</v>
      </c>
      <c r="DVV435" s="87" t="s">
        <v>102</v>
      </c>
      <c r="DVW435" s="87" t="s">
        <v>102</v>
      </c>
      <c r="DVX435" s="87" t="s">
        <v>102</v>
      </c>
      <c r="DVY435" s="87" t="s">
        <v>102</v>
      </c>
      <c r="DVZ435" s="87" t="s">
        <v>102</v>
      </c>
      <c r="DWA435" s="87" t="s">
        <v>102</v>
      </c>
      <c r="DWB435" s="87" t="s">
        <v>102</v>
      </c>
      <c r="DWC435" s="87" t="s">
        <v>102</v>
      </c>
      <c r="DWD435" s="87" t="s">
        <v>102</v>
      </c>
      <c r="DWE435" s="87" t="s">
        <v>102</v>
      </c>
      <c r="DWF435" s="87" t="s">
        <v>102</v>
      </c>
      <c r="DWG435" s="87" t="s">
        <v>102</v>
      </c>
      <c r="DWH435" s="87" t="s">
        <v>102</v>
      </c>
      <c r="DWI435" s="87" t="s">
        <v>102</v>
      </c>
      <c r="DWJ435" s="87" t="s">
        <v>102</v>
      </c>
      <c r="DWK435" s="87" t="s">
        <v>102</v>
      </c>
      <c r="DWL435" s="87" t="s">
        <v>102</v>
      </c>
      <c r="DWM435" s="87" t="s">
        <v>102</v>
      </c>
      <c r="DWN435" s="87" t="s">
        <v>102</v>
      </c>
      <c r="DWO435" s="87" t="s">
        <v>102</v>
      </c>
      <c r="DWP435" s="87" t="s">
        <v>102</v>
      </c>
      <c r="DWQ435" s="87" t="s">
        <v>102</v>
      </c>
      <c r="DWR435" s="87" t="s">
        <v>102</v>
      </c>
      <c r="DWS435" s="87" t="s">
        <v>102</v>
      </c>
      <c r="DWT435" s="87" t="s">
        <v>102</v>
      </c>
      <c r="DWU435" s="87" t="s">
        <v>102</v>
      </c>
      <c r="DWV435" s="87" t="s">
        <v>102</v>
      </c>
      <c r="DWW435" s="87" t="s">
        <v>102</v>
      </c>
      <c r="DWX435" s="87" t="s">
        <v>102</v>
      </c>
      <c r="DWY435" s="87" t="s">
        <v>102</v>
      </c>
      <c r="DWZ435" s="87" t="s">
        <v>102</v>
      </c>
      <c r="DXA435" s="87" t="s">
        <v>102</v>
      </c>
      <c r="DXB435" s="87" t="s">
        <v>102</v>
      </c>
      <c r="DXC435" s="87" t="s">
        <v>102</v>
      </c>
      <c r="DXD435" s="87" t="s">
        <v>102</v>
      </c>
      <c r="DXE435" s="87" t="s">
        <v>102</v>
      </c>
      <c r="DXF435" s="87" t="s">
        <v>102</v>
      </c>
      <c r="DXG435" s="87" t="s">
        <v>102</v>
      </c>
      <c r="DXH435" s="87" t="s">
        <v>102</v>
      </c>
      <c r="DXI435" s="87" t="s">
        <v>102</v>
      </c>
      <c r="DXJ435" s="87" t="s">
        <v>102</v>
      </c>
      <c r="DXK435" s="87" t="s">
        <v>102</v>
      </c>
      <c r="DXL435" s="87" t="s">
        <v>102</v>
      </c>
      <c r="DXM435" s="87" t="s">
        <v>102</v>
      </c>
      <c r="DXN435" s="87" t="s">
        <v>102</v>
      </c>
      <c r="DXO435" s="87" t="s">
        <v>102</v>
      </c>
      <c r="DXP435" s="87" t="s">
        <v>102</v>
      </c>
      <c r="DXQ435" s="87" t="s">
        <v>102</v>
      </c>
      <c r="DXR435" s="87" t="s">
        <v>102</v>
      </c>
      <c r="DXS435" s="87" t="s">
        <v>102</v>
      </c>
      <c r="DXT435" s="87" t="s">
        <v>102</v>
      </c>
      <c r="DXU435" s="87" t="s">
        <v>102</v>
      </c>
      <c r="DXV435" s="87" t="s">
        <v>102</v>
      </c>
      <c r="DXW435" s="87" t="s">
        <v>102</v>
      </c>
      <c r="DXX435" s="87" t="s">
        <v>102</v>
      </c>
      <c r="DXY435" s="87" t="s">
        <v>102</v>
      </c>
      <c r="DXZ435" s="87" t="s">
        <v>102</v>
      </c>
      <c r="DYA435" s="87" t="s">
        <v>102</v>
      </c>
      <c r="DYB435" s="87" t="s">
        <v>102</v>
      </c>
      <c r="DYC435" s="87" t="s">
        <v>102</v>
      </c>
      <c r="DYD435" s="87" t="s">
        <v>102</v>
      </c>
      <c r="DYE435" s="87" t="s">
        <v>102</v>
      </c>
      <c r="DYF435" s="87" t="s">
        <v>102</v>
      </c>
      <c r="DYG435" s="87" t="s">
        <v>102</v>
      </c>
      <c r="DYH435" s="87" t="s">
        <v>102</v>
      </c>
      <c r="DYI435" s="87" t="s">
        <v>102</v>
      </c>
      <c r="DYJ435" s="87" t="s">
        <v>102</v>
      </c>
      <c r="DYK435" s="87" t="s">
        <v>102</v>
      </c>
      <c r="DYL435" s="87" t="s">
        <v>102</v>
      </c>
      <c r="DYM435" s="87" t="s">
        <v>102</v>
      </c>
      <c r="DYN435" s="87" t="s">
        <v>102</v>
      </c>
      <c r="DYO435" s="87" t="s">
        <v>102</v>
      </c>
      <c r="DYP435" s="87" t="s">
        <v>102</v>
      </c>
      <c r="DYQ435" s="87" t="s">
        <v>102</v>
      </c>
      <c r="DYR435" s="87" t="s">
        <v>102</v>
      </c>
      <c r="DYS435" s="87" t="s">
        <v>102</v>
      </c>
      <c r="DYT435" s="87" t="s">
        <v>102</v>
      </c>
      <c r="DYU435" s="87" t="s">
        <v>102</v>
      </c>
      <c r="DYV435" s="87" t="s">
        <v>102</v>
      </c>
      <c r="DYW435" s="87" t="s">
        <v>102</v>
      </c>
      <c r="DYX435" s="87" t="s">
        <v>102</v>
      </c>
      <c r="DYY435" s="87" t="s">
        <v>102</v>
      </c>
      <c r="DYZ435" s="87" t="s">
        <v>102</v>
      </c>
      <c r="DZA435" s="87" t="s">
        <v>102</v>
      </c>
      <c r="DZB435" s="87" t="s">
        <v>102</v>
      </c>
      <c r="DZC435" s="87" t="s">
        <v>102</v>
      </c>
      <c r="DZD435" s="87" t="s">
        <v>102</v>
      </c>
      <c r="DZE435" s="87" t="s">
        <v>102</v>
      </c>
      <c r="DZF435" s="87" t="s">
        <v>102</v>
      </c>
      <c r="DZG435" s="87" t="s">
        <v>102</v>
      </c>
      <c r="DZH435" s="87" t="s">
        <v>102</v>
      </c>
      <c r="DZI435" s="87" t="s">
        <v>102</v>
      </c>
      <c r="DZJ435" s="87" t="s">
        <v>102</v>
      </c>
      <c r="DZK435" s="87" t="s">
        <v>102</v>
      </c>
      <c r="DZL435" s="87" t="s">
        <v>102</v>
      </c>
      <c r="DZM435" s="87" t="s">
        <v>102</v>
      </c>
      <c r="DZN435" s="87" t="s">
        <v>102</v>
      </c>
      <c r="DZO435" s="87" t="s">
        <v>102</v>
      </c>
      <c r="DZP435" s="87" t="s">
        <v>102</v>
      </c>
      <c r="DZQ435" s="87" t="s">
        <v>102</v>
      </c>
      <c r="DZR435" s="87" t="s">
        <v>102</v>
      </c>
      <c r="DZS435" s="87" t="s">
        <v>102</v>
      </c>
      <c r="DZT435" s="87" t="s">
        <v>102</v>
      </c>
      <c r="DZU435" s="87" t="s">
        <v>102</v>
      </c>
      <c r="DZV435" s="87" t="s">
        <v>102</v>
      </c>
      <c r="DZW435" s="87" t="s">
        <v>102</v>
      </c>
      <c r="DZX435" s="87" t="s">
        <v>102</v>
      </c>
      <c r="DZY435" s="87" t="s">
        <v>102</v>
      </c>
      <c r="DZZ435" s="87" t="s">
        <v>102</v>
      </c>
      <c r="EAA435" s="87" t="s">
        <v>102</v>
      </c>
      <c r="EAB435" s="87" t="s">
        <v>102</v>
      </c>
      <c r="EAC435" s="87" t="s">
        <v>102</v>
      </c>
      <c r="EAD435" s="87" t="s">
        <v>102</v>
      </c>
      <c r="EAE435" s="87" t="s">
        <v>102</v>
      </c>
      <c r="EAF435" s="87" t="s">
        <v>102</v>
      </c>
      <c r="EAG435" s="87" t="s">
        <v>102</v>
      </c>
      <c r="EAH435" s="87" t="s">
        <v>102</v>
      </c>
      <c r="EAI435" s="87" t="s">
        <v>102</v>
      </c>
      <c r="EAJ435" s="87" t="s">
        <v>102</v>
      </c>
      <c r="EAK435" s="87" t="s">
        <v>102</v>
      </c>
      <c r="EAL435" s="87" t="s">
        <v>102</v>
      </c>
      <c r="EAM435" s="87" t="s">
        <v>102</v>
      </c>
      <c r="EAN435" s="87" t="s">
        <v>102</v>
      </c>
      <c r="EAO435" s="87" t="s">
        <v>102</v>
      </c>
      <c r="EAP435" s="87" t="s">
        <v>102</v>
      </c>
      <c r="EAQ435" s="87" t="s">
        <v>102</v>
      </c>
      <c r="EAR435" s="87" t="s">
        <v>102</v>
      </c>
      <c r="EAS435" s="87" t="s">
        <v>102</v>
      </c>
      <c r="EAT435" s="87" t="s">
        <v>102</v>
      </c>
      <c r="EAU435" s="87" t="s">
        <v>102</v>
      </c>
      <c r="EAV435" s="87" t="s">
        <v>102</v>
      </c>
      <c r="EAW435" s="87" t="s">
        <v>102</v>
      </c>
      <c r="EAX435" s="87" t="s">
        <v>102</v>
      </c>
      <c r="EAY435" s="87" t="s">
        <v>102</v>
      </c>
      <c r="EAZ435" s="87" t="s">
        <v>102</v>
      </c>
      <c r="EBA435" s="87" t="s">
        <v>102</v>
      </c>
      <c r="EBB435" s="87" t="s">
        <v>102</v>
      </c>
      <c r="EBC435" s="87" t="s">
        <v>102</v>
      </c>
      <c r="EBD435" s="87" t="s">
        <v>102</v>
      </c>
      <c r="EBE435" s="87" t="s">
        <v>102</v>
      </c>
      <c r="EBF435" s="87" t="s">
        <v>102</v>
      </c>
      <c r="EBG435" s="87" t="s">
        <v>102</v>
      </c>
      <c r="EBH435" s="87" t="s">
        <v>102</v>
      </c>
      <c r="EBI435" s="87" t="s">
        <v>102</v>
      </c>
      <c r="EBJ435" s="87" t="s">
        <v>102</v>
      </c>
      <c r="EBK435" s="87" t="s">
        <v>102</v>
      </c>
      <c r="EBL435" s="87" t="s">
        <v>102</v>
      </c>
      <c r="EBM435" s="87" t="s">
        <v>102</v>
      </c>
      <c r="EBN435" s="87" t="s">
        <v>102</v>
      </c>
      <c r="EBO435" s="87" t="s">
        <v>102</v>
      </c>
      <c r="EBP435" s="87" t="s">
        <v>102</v>
      </c>
      <c r="EBQ435" s="87" t="s">
        <v>102</v>
      </c>
      <c r="EBR435" s="87" t="s">
        <v>102</v>
      </c>
      <c r="EBS435" s="87" t="s">
        <v>102</v>
      </c>
      <c r="EBT435" s="87" t="s">
        <v>102</v>
      </c>
      <c r="EBU435" s="87" t="s">
        <v>102</v>
      </c>
      <c r="EBV435" s="87" t="s">
        <v>102</v>
      </c>
      <c r="EBW435" s="87" t="s">
        <v>102</v>
      </c>
      <c r="EBX435" s="87" t="s">
        <v>102</v>
      </c>
      <c r="EBY435" s="87" t="s">
        <v>102</v>
      </c>
      <c r="EBZ435" s="87" t="s">
        <v>102</v>
      </c>
      <c r="ECA435" s="87" t="s">
        <v>102</v>
      </c>
      <c r="ECB435" s="87" t="s">
        <v>102</v>
      </c>
      <c r="ECC435" s="87" t="s">
        <v>102</v>
      </c>
      <c r="ECD435" s="87" t="s">
        <v>102</v>
      </c>
      <c r="ECE435" s="87" t="s">
        <v>102</v>
      </c>
      <c r="ECF435" s="87" t="s">
        <v>102</v>
      </c>
      <c r="ECG435" s="87" t="s">
        <v>102</v>
      </c>
      <c r="ECH435" s="87" t="s">
        <v>102</v>
      </c>
      <c r="ECI435" s="87" t="s">
        <v>102</v>
      </c>
      <c r="ECJ435" s="87" t="s">
        <v>102</v>
      </c>
      <c r="ECK435" s="87" t="s">
        <v>102</v>
      </c>
      <c r="ECL435" s="87" t="s">
        <v>102</v>
      </c>
      <c r="ECM435" s="87" t="s">
        <v>102</v>
      </c>
      <c r="ECN435" s="87" t="s">
        <v>102</v>
      </c>
      <c r="ECO435" s="87" t="s">
        <v>102</v>
      </c>
      <c r="ECP435" s="87" t="s">
        <v>102</v>
      </c>
      <c r="ECQ435" s="87" t="s">
        <v>102</v>
      </c>
      <c r="ECR435" s="87" t="s">
        <v>102</v>
      </c>
      <c r="ECS435" s="87" t="s">
        <v>102</v>
      </c>
      <c r="ECT435" s="87" t="s">
        <v>102</v>
      </c>
      <c r="ECU435" s="87" t="s">
        <v>102</v>
      </c>
      <c r="ECV435" s="87" t="s">
        <v>102</v>
      </c>
      <c r="ECW435" s="87" t="s">
        <v>102</v>
      </c>
      <c r="ECX435" s="87" t="s">
        <v>102</v>
      </c>
      <c r="ECY435" s="87" t="s">
        <v>102</v>
      </c>
      <c r="ECZ435" s="87" t="s">
        <v>102</v>
      </c>
      <c r="EDA435" s="87" t="s">
        <v>102</v>
      </c>
      <c r="EDB435" s="87" t="s">
        <v>102</v>
      </c>
      <c r="EDC435" s="87" t="s">
        <v>102</v>
      </c>
      <c r="EDD435" s="87" t="s">
        <v>102</v>
      </c>
      <c r="EDE435" s="87" t="s">
        <v>102</v>
      </c>
      <c r="EDF435" s="87" t="s">
        <v>102</v>
      </c>
      <c r="EDG435" s="87" t="s">
        <v>102</v>
      </c>
      <c r="EDH435" s="87" t="s">
        <v>102</v>
      </c>
      <c r="EDI435" s="87" t="s">
        <v>102</v>
      </c>
      <c r="EDJ435" s="87" t="s">
        <v>102</v>
      </c>
      <c r="EDK435" s="87" t="s">
        <v>102</v>
      </c>
      <c r="EDL435" s="87" t="s">
        <v>102</v>
      </c>
      <c r="EDM435" s="87" t="s">
        <v>102</v>
      </c>
      <c r="EDN435" s="87" t="s">
        <v>102</v>
      </c>
      <c r="EDO435" s="87" t="s">
        <v>102</v>
      </c>
      <c r="EDP435" s="87" t="s">
        <v>102</v>
      </c>
      <c r="EDQ435" s="87" t="s">
        <v>102</v>
      </c>
      <c r="EDR435" s="87" t="s">
        <v>102</v>
      </c>
      <c r="EDS435" s="87" t="s">
        <v>102</v>
      </c>
      <c r="EDT435" s="87" t="s">
        <v>102</v>
      </c>
      <c r="EDU435" s="87" t="s">
        <v>102</v>
      </c>
      <c r="EDV435" s="87" t="s">
        <v>102</v>
      </c>
      <c r="EDW435" s="87" t="s">
        <v>102</v>
      </c>
      <c r="EDX435" s="87" t="s">
        <v>102</v>
      </c>
      <c r="EDY435" s="87" t="s">
        <v>102</v>
      </c>
      <c r="EDZ435" s="87" t="s">
        <v>102</v>
      </c>
      <c r="EEA435" s="87" t="s">
        <v>102</v>
      </c>
      <c r="EEB435" s="87" t="s">
        <v>102</v>
      </c>
      <c r="EEC435" s="87" t="s">
        <v>102</v>
      </c>
      <c r="EED435" s="87" t="s">
        <v>102</v>
      </c>
      <c r="EEE435" s="87" t="s">
        <v>102</v>
      </c>
      <c r="EEF435" s="87" t="s">
        <v>102</v>
      </c>
      <c r="EEG435" s="87" t="s">
        <v>102</v>
      </c>
      <c r="EEH435" s="87" t="s">
        <v>102</v>
      </c>
      <c r="EEI435" s="87" t="s">
        <v>102</v>
      </c>
      <c r="EEJ435" s="87" t="s">
        <v>102</v>
      </c>
      <c r="EEK435" s="87" t="s">
        <v>102</v>
      </c>
      <c r="EEL435" s="87" t="s">
        <v>102</v>
      </c>
      <c r="EEM435" s="87" t="s">
        <v>102</v>
      </c>
      <c r="EEN435" s="87" t="s">
        <v>102</v>
      </c>
      <c r="EEO435" s="87" t="s">
        <v>102</v>
      </c>
      <c r="EEP435" s="87" t="s">
        <v>102</v>
      </c>
      <c r="EEQ435" s="87" t="s">
        <v>102</v>
      </c>
      <c r="EER435" s="87" t="s">
        <v>102</v>
      </c>
      <c r="EES435" s="87" t="s">
        <v>102</v>
      </c>
      <c r="EET435" s="87" t="s">
        <v>102</v>
      </c>
      <c r="EEU435" s="87" t="s">
        <v>102</v>
      </c>
      <c r="EEV435" s="87" t="s">
        <v>102</v>
      </c>
      <c r="EEW435" s="87" t="s">
        <v>102</v>
      </c>
      <c r="EEX435" s="87" t="s">
        <v>102</v>
      </c>
      <c r="EEY435" s="87" t="s">
        <v>102</v>
      </c>
      <c r="EEZ435" s="87" t="s">
        <v>102</v>
      </c>
      <c r="EFA435" s="87" t="s">
        <v>102</v>
      </c>
      <c r="EFB435" s="87" t="s">
        <v>102</v>
      </c>
      <c r="EFC435" s="87" t="s">
        <v>102</v>
      </c>
      <c r="EFD435" s="87" t="s">
        <v>102</v>
      </c>
      <c r="EFE435" s="87" t="s">
        <v>102</v>
      </c>
      <c r="EFF435" s="87" t="s">
        <v>102</v>
      </c>
      <c r="EFG435" s="87" t="s">
        <v>102</v>
      </c>
      <c r="EFH435" s="87" t="s">
        <v>102</v>
      </c>
      <c r="EFI435" s="87" t="s">
        <v>102</v>
      </c>
      <c r="EFJ435" s="87" t="s">
        <v>102</v>
      </c>
      <c r="EFK435" s="87" t="s">
        <v>102</v>
      </c>
      <c r="EFL435" s="87" t="s">
        <v>102</v>
      </c>
      <c r="EFM435" s="87" t="s">
        <v>102</v>
      </c>
      <c r="EFN435" s="87" t="s">
        <v>102</v>
      </c>
      <c r="EFO435" s="87" t="s">
        <v>102</v>
      </c>
      <c r="EFP435" s="87" t="s">
        <v>102</v>
      </c>
      <c r="EFQ435" s="87" t="s">
        <v>102</v>
      </c>
      <c r="EFR435" s="87" t="s">
        <v>102</v>
      </c>
      <c r="EFS435" s="87" t="s">
        <v>102</v>
      </c>
      <c r="EFT435" s="87" t="s">
        <v>102</v>
      </c>
      <c r="EFU435" s="87" t="s">
        <v>102</v>
      </c>
      <c r="EFV435" s="87" t="s">
        <v>102</v>
      </c>
      <c r="EFW435" s="87" t="s">
        <v>102</v>
      </c>
      <c r="EFX435" s="87" t="s">
        <v>102</v>
      </c>
      <c r="EFY435" s="87" t="s">
        <v>102</v>
      </c>
      <c r="EFZ435" s="87" t="s">
        <v>102</v>
      </c>
      <c r="EGA435" s="87" t="s">
        <v>102</v>
      </c>
      <c r="EGB435" s="87" t="s">
        <v>102</v>
      </c>
      <c r="EGC435" s="87" t="s">
        <v>102</v>
      </c>
      <c r="EGD435" s="87" t="s">
        <v>102</v>
      </c>
      <c r="EGE435" s="87" t="s">
        <v>102</v>
      </c>
      <c r="EGF435" s="87" t="s">
        <v>102</v>
      </c>
      <c r="EGG435" s="87" t="s">
        <v>102</v>
      </c>
      <c r="EGH435" s="87" t="s">
        <v>102</v>
      </c>
      <c r="EGI435" s="87" t="s">
        <v>102</v>
      </c>
      <c r="EGJ435" s="87" t="s">
        <v>102</v>
      </c>
      <c r="EGK435" s="87" t="s">
        <v>102</v>
      </c>
      <c r="EGL435" s="87" t="s">
        <v>102</v>
      </c>
      <c r="EGM435" s="87" t="s">
        <v>102</v>
      </c>
      <c r="EGN435" s="87" t="s">
        <v>102</v>
      </c>
      <c r="EGO435" s="87" t="s">
        <v>102</v>
      </c>
      <c r="EGP435" s="87" t="s">
        <v>102</v>
      </c>
      <c r="EGQ435" s="87" t="s">
        <v>102</v>
      </c>
      <c r="EGR435" s="87" t="s">
        <v>102</v>
      </c>
      <c r="EGS435" s="87" t="s">
        <v>102</v>
      </c>
      <c r="EGT435" s="87" t="s">
        <v>102</v>
      </c>
      <c r="EGU435" s="87" t="s">
        <v>102</v>
      </c>
      <c r="EGV435" s="87" t="s">
        <v>102</v>
      </c>
      <c r="EGW435" s="87" t="s">
        <v>102</v>
      </c>
      <c r="EGX435" s="87" t="s">
        <v>102</v>
      </c>
      <c r="EGY435" s="87" t="s">
        <v>102</v>
      </c>
      <c r="EGZ435" s="87" t="s">
        <v>102</v>
      </c>
      <c r="EHA435" s="87" t="s">
        <v>102</v>
      </c>
      <c r="EHB435" s="87" t="s">
        <v>102</v>
      </c>
      <c r="EHC435" s="87" t="s">
        <v>102</v>
      </c>
      <c r="EHD435" s="87" t="s">
        <v>102</v>
      </c>
      <c r="EHE435" s="87" t="s">
        <v>102</v>
      </c>
      <c r="EHF435" s="87" t="s">
        <v>102</v>
      </c>
      <c r="EHG435" s="87" t="s">
        <v>102</v>
      </c>
      <c r="EHH435" s="87" t="s">
        <v>102</v>
      </c>
      <c r="EHI435" s="87" t="s">
        <v>102</v>
      </c>
      <c r="EHJ435" s="87" t="s">
        <v>102</v>
      </c>
      <c r="EHK435" s="87" t="s">
        <v>102</v>
      </c>
      <c r="EHL435" s="87" t="s">
        <v>102</v>
      </c>
      <c r="EHM435" s="87" t="s">
        <v>102</v>
      </c>
      <c r="EHN435" s="87" t="s">
        <v>102</v>
      </c>
      <c r="EHO435" s="87" t="s">
        <v>102</v>
      </c>
      <c r="EHP435" s="87" t="s">
        <v>102</v>
      </c>
      <c r="EHQ435" s="87" t="s">
        <v>102</v>
      </c>
      <c r="EHR435" s="87" t="s">
        <v>102</v>
      </c>
      <c r="EHS435" s="87" t="s">
        <v>102</v>
      </c>
      <c r="EHT435" s="87" t="s">
        <v>102</v>
      </c>
      <c r="EHU435" s="87" t="s">
        <v>102</v>
      </c>
      <c r="EHV435" s="87" t="s">
        <v>102</v>
      </c>
      <c r="EHW435" s="87" t="s">
        <v>102</v>
      </c>
      <c r="EHX435" s="87" t="s">
        <v>102</v>
      </c>
      <c r="EHY435" s="87" t="s">
        <v>102</v>
      </c>
      <c r="EHZ435" s="87" t="s">
        <v>102</v>
      </c>
      <c r="EIA435" s="87" t="s">
        <v>102</v>
      </c>
      <c r="EIB435" s="87" t="s">
        <v>102</v>
      </c>
      <c r="EIC435" s="87" t="s">
        <v>102</v>
      </c>
      <c r="EID435" s="87" t="s">
        <v>102</v>
      </c>
      <c r="EIE435" s="87" t="s">
        <v>102</v>
      </c>
      <c r="EIF435" s="87" t="s">
        <v>102</v>
      </c>
      <c r="EIG435" s="87" t="s">
        <v>102</v>
      </c>
      <c r="EIH435" s="87" t="s">
        <v>102</v>
      </c>
      <c r="EII435" s="87" t="s">
        <v>102</v>
      </c>
      <c r="EIJ435" s="87" t="s">
        <v>102</v>
      </c>
      <c r="EIK435" s="87" t="s">
        <v>102</v>
      </c>
      <c r="EIL435" s="87" t="s">
        <v>102</v>
      </c>
      <c r="EIM435" s="87" t="s">
        <v>102</v>
      </c>
      <c r="EIN435" s="87" t="s">
        <v>102</v>
      </c>
      <c r="EIO435" s="87" t="s">
        <v>102</v>
      </c>
      <c r="EIP435" s="87" t="s">
        <v>102</v>
      </c>
      <c r="EIQ435" s="87" t="s">
        <v>102</v>
      </c>
      <c r="EIR435" s="87" t="s">
        <v>102</v>
      </c>
      <c r="EIS435" s="87" t="s">
        <v>102</v>
      </c>
      <c r="EIT435" s="87" t="s">
        <v>102</v>
      </c>
      <c r="EIU435" s="87" t="s">
        <v>102</v>
      </c>
      <c r="EIV435" s="87" t="s">
        <v>102</v>
      </c>
      <c r="EIW435" s="87" t="s">
        <v>102</v>
      </c>
      <c r="EIX435" s="87" t="s">
        <v>102</v>
      </c>
      <c r="EIY435" s="87" t="s">
        <v>102</v>
      </c>
      <c r="EIZ435" s="87" t="s">
        <v>102</v>
      </c>
      <c r="EJA435" s="87" t="s">
        <v>102</v>
      </c>
      <c r="EJB435" s="87" t="s">
        <v>102</v>
      </c>
      <c r="EJC435" s="87" t="s">
        <v>102</v>
      </c>
      <c r="EJD435" s="87" t="s">
        <v>102</v>
      </c>
      <c r="EJE435" s="87" t="s">
        <v>102</v>
      </c>
      <c r="EJF435" s="87" t="s">
        <v>102</v>
      </c>
      <c r="EJG435" s="87" t="s">
        <v>102</v>
      </c>
      <c r="EJH435" s="87" t="s">
        <v>102</v>
      </c>
      <c r="EJI435" s="87" t="s">
        <v>102</v>
      </c>
      <c r="EJJ435" s="87" t="s">
        <v>102</v>
      </c>
      <c r="EJK435" s="87" t="s">
        <v>102</v>
      </c>
      <c r="EJL435" s="87" t="s">
        <v>102</v>
      </c>
      <c r="EJM435" s="87" t="s">
        <v>102</v>
      </c>
      <c r="EJN435" s="87" t="s">
        <v>102</v>
      </c>
      <c r="EJO435" s="87" t="s">
        <v>102</v>
      </c>
      <c r="EJP435" s="87" t="s">
        <v>102</v>
      </c>
      <c r="EJQ435" s="87" t="s">
        <v>102</v>
      </c>
      <c r="EJR435" s="87" t="s">
        <v>102</v>
      </c>
      <c r="EJS435" s="87" t="s">
        <v>102</v>
      </c>
      <c r="EJT435" s="87" t="s">
        <v>102</v>
      </c>
      <c r="EJU435" s="87" t="s">
        <v>102</v>
      </c>
      <c r="EJV435" s="87" t="s">
        <v>102</v>
      </c>
      <c r="EJW435" s="87" t="s">
        <v>102</v>
      </c>
      <c r="EJX435" s="87" t="s">
        <v>102</v>
      </c>
      <c r="EJY435" s="87" t="s">
        <v>102</v>
      </c>
      <c r="EJZ435" s="87" t="s">
        <v>102</v>
      </c>
      <c r="EKA435" s="87" t="s">
        <v>102</v>
      </c>
      <c r="EKB435" s="87" t="s">
        <v>102</v>
      </c>
      <c r="EKC435" s="87" t="s">
        <v>102</v>
      </c>
      <c r="EKD435" s="87" t="s">
        <v>102</v>
      </c>
      <c r="EKE435" s="87" t="s">
        <v>102</v>
      </c>
      <c r="EKF435" s="87" t="s">
        <v>102</v>
      </c>
      <c r="EKG435" s="87" t="s">
        <v>102</v>
      </c>
      <c r="EKH435" s="87" t="s">
        <v>102</v>
      </c>
      <c r="EKI435" s="87" t="s">
        <v>102</v>
      </c>
      <c r="EKJ435" s="87" t="s">
        <v>102</v>
      </c>
      <c r="EKK435" s="87" t="s">
        <v>102</v>
      </c>
      <c r="EKL435" s="87" t="s">
        <v>102</v>
      </c>
      <c r="EKM435" s="87" t="s">
        <v>102</v>
      </c>
      <c r="EKN435" s="87" t="s">
        <v>102</v>
      </c>
      <c r="EKO435" s="87" t="s">
        <v>102</v>
      </c>
      <c r="EKP435" s="87" t="s">
        <v>102</v>
      </c>
      <c r="EKQ435" s="87" t="s">
        <v>102</v>
      </c>
      <c r="EKR435" s="87" t="s">
        <v>102</v>
      </c>
      <c r="EKS435" s="87" t="s">
        <v>102</v>
      </c>
      <c r="EKT435" s="87" t="s">
        <v>102</v>
      </c>
      <c r="EKU435" s="87" t="s">
        <v>102</v>
      </c>
      <c r="EKV435" s="87" t="s">
        <v>102</v>
      </c>
      <c r="EKW435" s="87" t="s">
        <v>102</v>
      </c>
      <c r="EKX435" s="87" t="s">
        <v>102</v>
      </c>
      <c r="EKY435" s="87" t="s">
        <v>102</v>
      </c>
      <c r="EKZ435" s="87" t="s">
        <v>102</v>
      </c>
      <c r="ELA435" s="87" t="s">
        <v>102</v>
      </c>
      <c r="ELB435" s="87" t="s">
        <v>102</v>
      </c>
      <c r="ELC435" s="87" t="s">
        <v>102</v>
      </c>
      <c r="ELD435" s="87" t="s">
        <v>102</v>
      </c>
      <c r="ELE435" s="87" t="s">
        <v>102</v>
      </c>
      <c r="ELF435" s="87" t="s">
        <v>102</v>
      </c>
      <c r="ELG435" s="87" t="s">
        <v>102</v>
      </c>
      <c r="ELH435" s="87" t="s">
        <v>102</v>
      </c>
      <c r="ELI435" s="87" t="s">
        <v>102</v>
      </c>
      <c r="ELJ435" s="87" t="s">
        <v>102</v>
      </c>
      <c r="ELK435" s="87" t="s">
        <v>102</v>
      </c>
      <c r="ELL435" s="87" t="s">
        <v>102</v>
      </c>
      <c r="ELM435" s="87" t="s">
        <v>102</v>
      </c>
      <c r="ELN435" s="87" t="s">
        <v>102</v>
      </c>
      <c r="ELO435" s="87" t="s">
        <v>102</v>
      </c>
      <c r="ELP435" s="87" t="s">
        <v>102</v>
      </c>
      <c r="ELQ435" s="87" t="s">
        <v>102</v>
      </c>
      <c r="ELR435" s="87" t="s">
        <v>102</v>
      </c>
      <c r="ELS435" s="87" t="s">
        <v>102</v>
      </c>
      <c r="ELT435" s="87" t="s">
        <v>102</v>
      </c>
      <c r="ELU435" s="87" t="s">
        <v>102</v>
      </c>
      <c r="ELV435" s="87" t="s">
        <v>102</v>
      </c>
      <c r="ELW435" s="87" t="s">
        <v>102</v>
      </c>
      <c r="ELX435" s="87" t="s">
        <v>102</v>
      </c>
      <c r="ELY435" s="87" t="s">
        <v>102</v>
      </c>
      <c r="ELZ435" s="87" t="s">
        <v>102</v>
      </c>
      <c r="EMA435" s="87" t="s">
        <v>102</v>
      </c>
      <c r="EMB435" s="87" t="s">
        <v>102</v>
      </c>
      <c r="EMC435" s="87" t="s">
        <v>102</v>
      </c>
      <c r="EMD435" s="87" t="s">
        <v>102</v>
      </c>
      <c r="EME435" s="87" t="s">
        <v>102</v>
      </c>
      <c r="EMF435" s="87" t="s">
        <v>102</v>
      </c>
      <c r="EMG435" s="87" t="s">
        <v>102</v>
      </c>
      <c r="EMH435" s="87" t="s">
        <v>102</v>
      </c>
      <c r="EMI435" s="87" t="s">
        <v>102</v>
      </c>
      <c r="EMJ435" s="87" t="s">
        <v>102</v>
      </c>
      <c r="EMK435" s="87" t="s">
        <v>102</v>
      </c>
      <c r="EML435" s="87" t="s">
        <v>102</v>
      </c>
      <c r="EMM435" s="87" t="s">
        <v>102</v>
      </c>
      <c r="EMN435" s="87" t="s">
        <v>102</v>
      </c>
      <c r="EMO435" s="87" t="s">
        <v>102</v>
      </c>
      <c r="EMP435" s="87" t="s">
        <v>102</v>
      </c>
      <c r="EMQ435" s="87" t="s">
        <v>102</v>
      </c>
      <c r="EMR435" s="87" t="s">
        <v>102</v>
      </c>
      <c r="EMS435" s="87" t="s">
        <v>102</v>
      </c>
      <c r="EMT435" s="87" t="s">
        <v>102</v>
      </c>
      <c r="EMU435" s="87" t="s">
        <v>102</v>
      </c>
      <c r="EMV435" s="87" t="s">
        <v>102</v>
      </c>
      <c r="EMW435" s="87" t="s">
        <v>102</v>
      </c>
      <c r="EMX435" s="87" t="s">
        <v>102</v>
      </c>
      <c r="EMY435" s="87" t="s">
        <v>102</v>
      </c>
      <c r="EMZ435" s="87" t="s">
        <v>102</v>
      </c>
      <c r="ENA435" s="87" t="s">
        <v>102</v>
      </c>
      <c r="ENB435" s="87" t="s">
        <v>102</v>
      </c>
      <c r="ENC435" s="87" t="s">
        <v>102</v>
      </c>
      <c r="END435" s="87" t="s">
        <v>102</v>
      </c>
      <c r="ENE435" s="87" t="s">
        <v>102</v>
      </c>
      <c r="ENF435" s="87" t="s">
        <v>102</v>
      </c>
      <c r="ENG435" s="87" t="s">
        <v>102</v>
      </c>
      <c r="ENH435" s="87" t="s">
        <v>102</v>
      </c>
      <c r="ENI435" s="87" t="s">
        <v>102</v>
      </c>
      <c r="ENJ435" s="87" t="s">
        <v>102</v>
      </c>
      <c r="ENK435" s="87" t="s">
        <v>102</v>
      </c>
      <c r="ENL435" s="87" t="s">
        <v>102</v>
      </c>
      <c r="ENM435" s="87" t="s">
        <v>102</v>
      </c>
      <c r="ENN435" s="87" t="s">
        <v>102</v>
      </c>
      <c r="ENO435" s="87" t="s">
        <v>102</v>
      </c>
      <c r="ENP435" s="87" t="s">
        <v>102</v>
      </c>
      <c r="ENQ435" s="87" t="s">
        <v>102</v>
      </c>
      <c r="ENR435" s="87" t="s">
        <v>102</v>
      </c>
      <c r="ENS435" s="87" t="s">
        <v>102</v>
      </c>
      <c r="ENT435" s="87" t="s">
        <v>102</v>
      </c>
      <c r="ENU435" s="87" t="s">
        <v>102</v>
      </c>
      <c r="ENV435" s="87" t="s">
        <v>102</v>
      </c>
      <c r="ENW435" s="87" t="s">
        <v>102</v>
      </c>
      <c r="ENX435" s="87" t="s">
        <v>102</v>
      </c>
      <c r="ENY435" s="87" t="s">
        <v>102</v>
      </c>
      <c r="ENZ435" s="87" t="s">
        <v>102</v>
      </c>
      <c r="EOA435" s="87" t="s">
        <v>102</v>
      </c>
      <c r="EOB435" s="87" t="s">
        <v>102</v>
      </c>
      <c r="EOC435" s="87" t="s">
        <v>102</v>
      </c>
      <c r="EOD435" s="87" t="s">
        <v>102</v>
      </c>
      <c r="EOE435" s="87" t="s">
        <v>102</v>
      </c>
      <c r="EOF435" s="87" t="s">
        <v>102</v>
      </c>
      <c r="EOG435" s="87" t="s">
        <v>102</v>
      </c>
      <c r="EOH435" s="87" t="s">
        <v>102</v>
      </c>
      <c r="EOI435" s="87" t="s">
        <v>102</v>
      </c>
      <c r="EOJ435" s="87" t="s">
        <v>102</v>
      </c>
      <c r="EOK435" s="87" t="s">
        <v>102</v>
      </c>
      <c r="EOL435" s="87" t="s">
        <v>102</v>
      </c>
      <c r="EOM435" s="87" t="s">
        <v>102</v>
      </c>
      <c r="EON435" s="87" t="s">
        <v>102</v>
      </c>
      <c r="EOO435" s="87" t="s">
        <v>102</v>
      </c>
      <c r="EOP435" s="87" t="s">
        <v>102</v>
      </c>
      <c r="EOQ435" s="87" t="s">
        <v>102</v>
      </c>
      <c r="EOR435" s="87" t="s">
        <v>102</v>
      </c>
      <c r="EOS435" s="87" t="s">
        <v>102</v>
      </c>
      <c r="EOT435" s="87" t="s">
        <v>102</v>
      </c>
      <c r="EOU435" s="87" t="s">
        <v>102</v>
      </c>
      <c r="EOV435" s="87" t="s">
        <v>102</v>
      </c>
      <c r="EOW435" s="87" t="s">
        <v>102</v>
      </c>
      <c r="EOX435" s="87" t="s">
        <v>102</v>
      </c>
      <c r="EOY435" s="87" t="s">
        <v>102</v>
      </c>
      <c r="EOZ435" s="87" t="s">
        <v>102</v>
      </c>
      <c r="EPA435" s="87" t="s">
        <v>102</v>
      </c>
      <c r="EPB435" s="87" t="s">
        <v>102</v>
      </c>
      <c r="EPC435" s="87" t="s">
        <v>102</v>
      </c>
      <c r="EPD435" s="87" t="s">
        <v>102</v>
      </c>
      <c r="EPE435" s="87" t="s">
        <v>102</v>
      </c>
      <c r="EPF435" s="87" t="s">
        <v>102</v>
      </c>
      <c r="EPG435" s="87" t="s">
        <v>102</v>
      </c>
      <c r="EPH435" s="87" t="s">
        <v>102</v>
      </c>
      <c r="EPI435" s="87" t="s">
        <v>102</v>
      </c>
      <c r="EPJ435" s="87" t="s">
        <v>102</v>
      </c>
      <c r="EPK435" s="87" t="s">
        <v>102</v>
      </c>
      <c r="EPL435" s="87" t="s">
        <v>102</v>
      </c>
      <c r="EPM435" s="87" t="s">
        <v>102</v>
      </c>
      <c r="EPN435" s="87" t="s">
        <v>102</v>
      </c>
      <c r="EPO435" s="87" t="s">
        <v>102</v>
      </c>
      <c r="EPP435" s="87" t="s">
        <v>102</v>
      </c>
      <c r="EPQ435" s="87" t="s">
        <v>102</v>
      </c>
      <c r="EPR435" s="87" t="s">
        <v>102</v>
      </c>
      <c r="EPS435" s="87" t="s">
        <v>102</v>
      </c>
      <c r="EPT435" s="87" t="s">
        <v>102</v>
      </c>
      <c r="EPU435" s="87" t="s">
        <v>102</v>
      </c>
      <c r="EPV435" s="87" t="s">
        <v>102</v>
      </c>
      <c r="EPW435" s="87" t="s">
        <v>102</v>
      </c>
      <c r="EPX435" s="87" t="s">
        <v>102</v>
      </c>
      <c r="EPY435" s="87" t="s">
        <v>102</v>
      </c>
      <c r="EPZ435" s="87" t="s">
        <v>102</v>
      </c>
      <c r="EQA435" s="87" t="s">
        <v>102</v>
      </c>
      <c r="EQB435" s="87" t="s">
        <v>102</v>
      </c>
      <c r="EQC435" s="87" t="s">
        <v>102</v>
      </c>
      <c r="EQD435" s="87" t="s">
        <v>102</v>
      </c>
      <c r="EQE435" s="87" t="s">
        <v>102</v>
      </c>
      <c r="EQF435" s="87" t="s">
        <v>102</v>
      </c>
      <c r="EQG435" s="87" t="s">
        <v>102</v>
      </c>
      <c r="EQH435" s="87" t="s">
        <v>102</v>
      </c>
      <c r="EQI435" s="87" t="s">
        <v>102</v>
      </c>
      <c r="EQJ435" s="87" t="s">
        <v>102</v>
      </c>
      <c r="EQK435" s="87" t="s">
        <v>102</v>
      </c>
      <c r="EQL435" s="87" t="s">
        <v>102</v>
      </c>
      <c r="EQM435" s="87" t="s">
        <v>102</v>
      </c>
      <c r="EQN435" s="87" t="s">
        <v>102</v>
      </c>
      <c r="EQO435" s="87" t="s">
        <v>102</v>
      </c>
      <c r="EQP435" s="87" t="s">
        <v>102</v>
      </c>
      <c r="EQQ435" s="87" t="s">
        <v>102</v>
      </c>
      <c r="EQR435" s="87" t="s">
        <v>102</v>
      </c>
      <c r="EQS435" s="87" t="s">
        <v>102</v>
      </c>
      <c r="EQT435" s="87" t="s">
        <v>102</v>
      </c>
      <c r="EQU435" s="87" t="s">
        <v>102</v>
      </c>
      <c r="EQV435" s="87" t="s">
        <v>102</v>
      </c>
      <c r="EQW435" s="87" t="s">
        <v>102</v>
      </c>
      <c r="EQX435" s="87" t="s">
        <v>102</v>
      </c>
      <c r="EQY435" s="87" t="s">
        <v>102</v>
      </c>
      <c r="EQZ435" s="87" t="s">
        <v>102</v>
      </c>
      <c r="ERA435" s="87" t="s">
        <v>102</v>
      </c>
      <c r="ERB435" s="87" t="s">
        <v>102</v>
      </c>
      <c r="ERC435" s="87" t="s">
        <v>102</v>
      </c>
      <c r="ERD435" s="87" t="s">
        <v>102</v>
      </c>
      <c r="ERE435" s="87" t="s">
        <v>102</v>
      </c>
      <c r="ERF435" s="87" t="s">
        <v>102</v>
      </c>
      <c r="ERG435" s="87" t="s">
        <v>102</v>
      </c>
      <c r="ERH435" s="87" t="s">
        <v>102</v>
      </c>
      <c r="ERI435" s="87" t="s">
        <v>102</v>
      </c>
      <c r="ERJ435" s="87" t="s">
        <v>102</v>
      </c>
      <c r="ERK435" s="87" t="s">
        <v>102</v>
      </c>
      <c r="ERL435" s="87" t="s">
        <v>102</v>
      </c>
      <c r="ERM435" s="87" t="s">
        <v>102</v>
      </c>
      <c r="ERN435" s="87" t="s">
        <v>102</v>
      </c>
      <c r="ERO435" s="87" t="s">
        <v>102</v>
      </c>
      <c r="ERP435" s="87" t="s">
        <v>102</v>
      </c>
      <c r="ERQ435" s="87" t="s">
        <v>102</v>
      </c>
      <c r="ERR435" s="87" t="s">
        <v>102</v>
      </c>
      <c r="ERS435" s="87" t="s">
        <v>102</v>
      </c>
      <c r="ERT435" s="87" t="s">
        <v>102</v>
      </c>
      <c r="ERU435" s="87" t="s">
        <v>102</v>
      </c>
      <c r="ERV435" s="87" t="s">
        <v>102</v>
      </c>
      <c r="ERW435" s="87" t="s">
        <v>102</v>
      </c>
      <c r="ERX435" s="87" t="s">
        <v>102</v>
      </c>
      <c r="ERY435" s="87" t="s">
        <v>102</v>
      </c>
      <c r="ERZ435" s="87" t="s">
        <v>102</v>
      </c>
      <c r="ESA435" s="87" t="s">
        <v>102</v>
      </c>
      <c r="ESB435" s="87" t="s">
        <v>102</v>
      </c>
      <c r="ESC435" s="87" t="s">
        <v>102</v>
      </c>
      <c r="ESD435" s="87" t="s">
        <v>102</v>
      </c>
      <c r="ESE435" s="87" t="s">
        <v>102</v>
      </c>
      <c r="ESF435" s="87" t="s">
        <v>102</v>
      </c>
      <c r="ESG435" s="87" t="s">
        <v>102</v>
      </c>
      <c r="ESH435" s="87" t="s">
        <v>102</v>
      </c>
      <c r="ESI435" s="87" t="s">
        <v>102</v>
      </c>
      <c r="ESJ435" s="87" t="s">
        <v>102</v>
      </c>
      <c r="ESK435" s="87" t="s">
        <v>102</v>
      </c>
      <c r="ESL435" s="87" t="s">
        <v>102</v>
      </c>
      <c r="ESM435" s="87" t="s">
        <v>102</v>
      </c>
      <c r="ESN435" s="87" t="s">
        <v>102</v>
      </c>
      <c r="ESO435" s="87" t="s">
        <v>102</v>
      </c>
      <c r="ESP435" s="87" t="s">
        <v>102</v>
      </c>
      <c r="ESQ435" s="87" t="s">
        <v>102</v>
      </c>
      <c r="ESR435" s="87" t="s">
        <v>102</v>
      </c>
      <c r="ESS435" s="87" t="s">
        <v>102</v>
      </c>
      <c r="EST435" s="87" t="s">
        <v>102</v>
      </c>
      <c r="ESU435" s="87" t="s">
        <v>102</v>
      </c>
      <c r="ESV435" s="87" t="s">
        <v>102</v>
      </c>
      <c r="ESW435" s="87" t="s">
        <v>102</v>
      </c>
      <c r="ESX435" s="87" t="s">
        <v>102</v>
      </c>
      <c r="ESY435" s="87" t="s">
        <v>102</v>
      </c>
      <c r="ESZ435" s="87" t="s">
        <v>102</v>
      </c>
      <c r="ETA435" s="87" t="s">
        <v>102</v>
      </c>
      <c r="ETB435" s="87" t="s">
        <v>102</v>
      </c>
      <c r="ETC435" s="87" t="s">
        <v>102</v>
      </c>
      <c r="ETD435" s="87" t="s">
        <v>102</v>
      </c>
      <c r="ETE435" s="87" t="s">
        <v>102</v>
      </c>
      <c r="ETF435" s="87" t="s">
        <v>102</v>
      </c>
      <c r="ETG435" s="87" t="s">
        <v>102</v>
      </c>
      <c r="ETH435" s="87" t="s">
        <v>102</v>
      </c>
      <c r="ETI435" s="87" t="s">
        <v>102</v>
      </c>
      <c r="ETJ435" s="87" t="s">
        <v>102</v>
      </c>
      <c r="ETK435" s="87" t="s">
        <v>102</v>
      </c>
      <c r="ETL435" s="87" t="s">
        <v>102</v>
      </c>
      <c r="ETM435" s="87" t="s">
        <v>102</v>
      </c>
      <c r="ETN435" s="87" t="s">
        <v>102</v>
      </c>
      <c r="ETO435" s="87" t="s">
        <v>102</v>
      </c>
      <c r="ETP435" s="87" t="s">
        <v>102</v>
      </c>
      <c r="ETQ435" s="87" t="s">
        <v>102</v>
      </c>
      <c r="ETR435" s="87" t="s">
        <v>102</v>
      </c>
      <c r="ETS435" s="87" t="s">
        <v>102</v>
      </c>
      <c r="ETT435" s="87" t="s">
        <v>102</v>
      </c>
      <c r="ETU435" s="87" t="s">
        <v>102</v>
      </c>
      <c r="ETV435" s="87" t="s">
        <v>102</v>
      </c>
      <c r="ETW435" s="87" t="s">
        <v>102</v>
      </c>
      <c r="ETX435" s="87" t="s">
        <v>102</v>
      </c>
      <c r="ETY435" s="87" t="s">
        <v>102</v>
      </c>
      <c r="ETZ435" s="87" t="s">
        <v>102</v>
      </c>
      <c r="EUA435" s="87" t="s">
        <v>102</v>
      </c>
      <c r="EUB435" s="87" t="s">
        <v>102</v>
      </c>
      <c r="EUC435" s="87" t="s">
        <v>102</v>
      </c>
      <c r="EUD435" s="87" t="s">
        <v>102</v>
      </c>
      <c r="EUE435" s="87" t="s">
        <v>102</v>
      </c>
      <c r="EUF435" s="87" t="s">
        <v>102</v>
      </c>
      <c r="EUG435" s="87" t="s">
        <v>102</v>
      </c>
      <c r="EUH435" s="87" t="s">
        <v>102</v>
      </c>
      <c r="EUI435" s="87" t="s">
        <v>102</v>
      </c>
      <c r="EUJ435" s="87" t="s">
        <v>102</v>
      </c>
      <c r="EUK435" s="87" t="s">
        <v>102</v>
      </c>
      <c r="EUL435" s="87" t="s">
        <v>102</v>
      </c>
      <c r="EUM435" s="87" t="s">
        <v>102</v>
      </c>
      <c r="EUN435" s="87" t="s">
        <v>102</v>
      </c>
      <c r="EUO435" s="87" t="s">
        <v>102</v>
      </c>
      <c r="EUP435" s="87" t="s">
        <v>102</v>
      </c>
      <c r="EUQ435" s="87" t="s">
        <v>102</v>
      </c>
      <c r="EUR435" s="87" t="s">
        <v>102</v>
      </c>
      <c r="EUS435" s="87" t="s">
        <v>102</v>
      </c>
      <c r="EUT435" s="87" t="s">
        <v>102</v>
      </c>
      <c r="EUU435" s="87" t="s">
        <v>102</v>
      </c>
      <c r="EUV435" s="87" t="s">
        <v>102</v>
      </c>
      <c r="EUW435" s="87" t="s">
        <v>102</v>
      </c>
      <c r="EUX435" s="87" t="s">
        <v>102</v>
      </c>
      <c r="EUY435" s="87" t="s">
        <v>102</v>
      </c>
      <c r="EUZ435" s="87" t="s">
        <v>102</v>
      </c>
      <c r="EVA435" s="87" t="s">
        <v>102</v>
      </c>
      <c r="EVB435" s="87" t="s">
        <v>102</v>
      </c>
      <c r="EVC435" s="87" t="s">
        <v>102</v>
      </c>
      <c r="EVD435" s="87" t="s">
        <v>102</v>
      </c>
      <c r="EVE435" s="87" t="s">
        <v>102</v>
      </c>
      <c r="EVF435" s="87" t="s">
        <v>102</v>
      </c>
      <c r="EVG435" s="87" t="s">
        <v>102</v>
      </c>
      <c r="EVH435" s="87" t="s">
        <v>102</v>
      </c>
      <c r="EVI435" s="87" t="s">
        <v>102</v>
      </c>
      <c r="EVJ435" s="87" t="s">
        <v>102</v>
      </c>
      <c r="EVK435" s="87" t="s">
        <v>102</v>
      </c>
      <c r="EVL435" s="87" t="s">
        <v>102</v>
      </c>
      <c r="EVM435" s="87" t="s">
        <v>102</v>
      </c>
      <c r="EVN435" s="87" t="s">
        <v>102</v>
      </c>
      <c r="EVO435" s="87" t="s">
        <v>102</v>
      </c>
      <c r="EVP435" s="87" t="s">
        <v>102</v>
      </c>
      <c r="EVQ435" s="87" t="s">
        <v>102</v>
      </c>
      <c r="EVR435" s="87" t="s">
        <v>102</v>
      </c>
      <c r="EVS435" s="87" t="s">
        <v>102</v>
      </c>
      <c r="EVT435" s="87" t="s">
        <v>102</v>
      </c>
      <c r="EVU435" s="87" t="s">
        <v>102</v>
      </c>
      <c r="EVV435" s="87" t="s">
        <v>102</v>
      </c>
      <c r="EVW435" s="87" t="s">
        <v>102</v>
      </c>
      <c r="EVX435" s="87" t="s">
        <v>102</v>
      </c>
      <c r="EVY435" s="87" t="s">
        <v>102</v>
      </c>
      <c r="EVZ435" s="87" t="s">
        <v>102</v>
      </c>
      <c r="EWA435" s="87" t="s">
        <v>102</v>
      </c>
      <c r="EWB435" s="87" t="s">
        <v>102</v>
      </c>
      <c r="EWC435" s="87" t="s">
        <v>102</v>
      </c>
      <c r="EWD435" s="87" t="s">
        <v>102</v>
      </c>
      <c r="EWE435" s="87" t="s">
        <v>102</v>
      </c>
      <c r="EWF435" s="87" t="s">
        <v>102</v>
      </c>
      <c r="EWG435" s="87" t="s">
        <v>102</v>
      </c>
      <c r="EWH435" s="87" t="s">
        <v>102</v>
      </c>
      <c r="EWI435" s="87" t="s">
        <v>102</v>
      </c>
      <c r="EWJ435" s="87" t="s">
        <v>102</v>
      </c>
      <c r="EWK435" s="87" t="s">
        <v>102</v>
      </c>
      <c r="EWL435" s="87" t="s">
        <v>102</v>
      </c>
      <c r="EWM435" s="87" t="s">
        <v>102</v>
      </c>
      <c r="EWN435" s="87" t="s">
        <v>102</v>
      </c>
      <c r="EWO435" s="87" t="s">
        <v>102</v>
      </c>
      <c r="EWP435" s="87" t="s">
        <v>102</v>
      </c>
      <c r="EWQ435" s="87" t="s">
        <v>102</v>
      </c>
      <c r="EWR435" s="87" t="s">
        <v>102</v>
      </c>
      <c r="EWS435" s="87" t="s">
        <v>102</v>
      </c>
      <c r="EWT435" s="87" t="s">
        <v>102</v>
      </c>
      <c r="EWU435" s="87" t="s">
        <v>102</v>
      </c>
      <c r="EWV435" s="87" t="s">
        <v>102</v>
      </c>
      <c r="EWW435" s="87" t="s">
        <v>102</v>
      </c>
      <c r="EWX435" s="87" t="s">
        <v>102</v>
      </c>
      <c r="EWY435" s="87" t="s">
        <v>102</v>
      </c>
      <c r="EWZ435" s="87" t="s">
        <v>102</v>
      </c>
      <c r="EXA435" s="87" t="s">
        <v>102</v>
      </c>
      <c r="EXB435" s="87" t="s">
        <v>102</v>
      </c>
      <c r="EXC435" s="87" t="s">
        <v>102</v>
      </c>
      <c r="EXD435" s="87" t="s">
        <v>102</v>
      </c>
      <c r="EXE435" s="87" t="s">
        <v>102</v>
      </c>
      <c r="EXF435" s="87" t="s">
        <v>102</v>
      </c>
      <c r="EXG435" s="87" t="s">
        <v>102</v>
      </c>
      <c r="EXH435" s="87" t="s">
        <v>102</v>
      </c>
      <c r="EXI435" s="87" t="s">
        <v>102</v>
      </c>
      <c r="EXJ435" s="87" t="s">
        <v>102</v>
      </c>
      <c r="EXK435" s="87" t="s">
        <v>102</v>
      </c>
      <c r="EXL435" s="87" t="s">
        <v>102</v>
      </c>
      <c r="EXM435" s="87" t="s">
        <v>102</v>
      </c>
      <c r="EXN435" s="87" t="s">
        <v>102</v>
      </c>
      <c r="EXO435" s="87" t="s">
        <v>102</v>
      </c>
      <c r="EXP435" s="87" t="s">
        <v>102</v>
      </c>
      <c r="EXQ435" s="87" t="s">
        <v>102</v>
      </c>
      <c r="EXR435" s="87" t="s">
        <v>102</v>
      </c>
      <c r="EXS435" s="87" t="s">
        <v>102</v>
      </c>
      <c r="EXT435" s="87" t="s">
        <v>102</v>
      </c>
      <c r="EXU435" s="87" t="s">
        <v>102</v>
      </c>
      <c r="EXV435" s="87" t="s">
        <v>102</v>
      </c>
      <c r="EXW435" s="87" t="s">
        <v>102</v>
      </c>
      <c r="EXX435" s="87" t="s">
        <v>102</v>
      </c>
      <c r="EXY435" s="87" t="s">
        <v>102</v>
      </c>
      <c r="EXZ435" s="87" t="s">
        <v>102</v>
      </c>
      <c r="EYA435" s="87" t="s">
        <v>102</v>
      </c>
      <c r="EYB435" s="87" t="s">
        <v>102</v>
      </c>
      <c r="EYC435" s="87" t="s">
        <v>102</v>
      </c>
      <c r="EYD435" s="87" t="s">
        <v>102</v>
      </c>
      <c r="EYE435" s="87" t="s">
        <v>102</v>
      </c>
      <c r="EYF435" s="87" t="s">
        <v>102</v>
      </c>
      <c r="EYG435" s="87" t="s">
        <v>102</v>
      </c>
      <c r="EYH435" s="87" t="s">
        <v>102</v>
      </c>
      <c r="EYI435" s="87" t="s">
        <v>102</v>
      </c>
      <c r="EYJ435" s="87" t="s">
        <v>102</v>
      </c>
      <c r="EYK435" s="87" t="s">
        <v>102</v>
      </c>
      <c r="EYL435" s="87" t="s">
        <v>102</v>
      </c>
      <c r="EYM435" s="87" t="s">
        <v>102</v>
      </c>
      <c r="EYN435" s="87" t="s">
        <v>102</v>
      </c>
      <c r="EYO435" s="87" t="s">
        <v>102</v>
      </c>
      <c r="EYP435" s="87" t="s">
        <v>102</v>
      </c>
      <c r="EYQ435" s="87" t="s">
        <v>102</v>
      </c>
      <c r="EYR435" s="87" t="s">
        <v>102</v>
      </c>
      <c r="EYS435" s="87" t="s">
        <v>102</v>
      </c>
      <c r="EYT435" s="87" t="s">
        <v>102</v>
      </c>
      <c r="EYU435" s="87" t="s">
        <v>102</v>
      </c>
      <c r="EYV435" s="87" t="s">
        <v>102</v>
      </c>
      <c r="EYW435" s="87" t="s">
        <v>102</v>
      </c>
      <c r="EYX435" s="87" t="s">
        <v>102</v>
      </c>
      <c r="EYY435" s="87" t="s">
        <v>102</v>
      </c>
      <c r="EYZ435" s="87" t="s">
        <v>102</v>
      </c>
      <c r="EZA435" s="87" t="s">
        <v>102</v>
      </c>
      <c r="EZB435" s="87" t="s">
        <v>102</v>
      </c>
      <c r="EZC435" s="87" t="s">
        <v>102</v>
      </c>
      <c r="EZD435" s="87" t="s">
        <v>102</v>
      </c>
      <c r="EZE435" s="87" t="s">
        <v>102</v>
      </c>
      <c r="EZF435" s="87" t="s">
        <v>102</v>
      </c>
      <c r="EZG435" s="87" t="s">
        <v>102</v>
      </c>
      <c r="EZH435" s="87" t="s">
        <v>102</v>
      </c>
      <c r="EZI435" s="87" t="s">
        <v>102</v>
      </c>
      <c r="EZJ435" s="87" t="s">
        <v>102</v>
      </c>
      <c r="EZK435" s="87" t="s">
        <v>102</v>
      </c>
      <c r="EZL435" s="87" t="s">
        <v>102</v>
      </c>
      <c r="EZM435" s="87" t="s">
        <v>102</v>
      </c>
      <c r="EZN435" s="87" t="s">
        <v>102</v>
      </c>
      <c r="EZO435" s="87" t="s">
        <v>102</v>
      </c>
      <c r="EZP435" s="87" t="s">
        <v>102</v>
      </c>
      <c r="EZQ435" s="87" t="s">
        <v>102</v>
      </c>
      <c r="EZR435" s="87" t="s">
        <v>102</v>
      </c>
      <c r="EZS435" s="87" t="s">
        <v>102</v>
      </c>
      <c r="EZT435" s="87" t="s">
        <v>102</v>
      </c>
      <c r="EZU435" s="87" t="s">
        <v>102</v>
      </c>
      <c r="EZV435" s="87" t="s">
        <v>102</v>
      </c>
      <c r="EZW435" s="87" t="s">
        <v>102</v>
      </c>
      <c r="EZX435" s="87" t="s">
        <v>102</v>
      </c>
      <c r="EZY435" s="87" t="s">
        <v>102</v>
      </c>
      <c r="EZZ435" s="87" t="s">
        <v>102</v>
      </c>
      <c r="FAA435" s="87" t="s">
        <v>102</v>
      </c>
      <c r="FAB435" s="87" t="s">
        <v>102</v>
      </c>
      <c r="FAC435" s="87" t="s">
        <v>102</v>
      </c>
      <c r="FAD435" s="87" t="s">
        <v>102</v>
      </c>
      <c r="FAE435" s="87" t="s">
        <v>102</v>
      </c>
      <c r="FAF435" s="87" t="s">
        <v>102</v>
      </c>
      <c r="FAG435" s="87" t="s">
        <v>102</v>
      </c>
      <c r="FAH435" s="87" t="s">
        <v>102</v>
      </c>
      <c r="FAI435" s="87" t="s">
        <v>102</v>
      </c>
      <c r="FAJ435" s="87" t="s">
        <v>102</v>
      </c>
      <c r="FAK435" s="87" t="s">
        <v>102</v>
      </c>
      <c r="FAL435" s="87" t="s">
        <v>102</v>
      </c>
      <c r="FAM435" s="87" t="s">
        <v>102</v>
      </c>
      <c r="FAN435" s="87" t="s">
        <v>102</v>
      </c>
      <c r="FAO435" s="87" t="s">
        <v>102</v>
      </c>
      <c r="FAP435" s="87" t="s">
        <v>102</v>
      </c>
      <c r="FAQ435" s="87" t="s">
        <v>102</v>
      </c>
      <c r="FAR435" s="87" t="s">
        <v>102</v>
      </c>
      <c r="FAS435" s="87" t="s">
        <v>102</v>
      </c>
      <c r="FAT435" s="87" t="s">
        <v>102</v>
      </c>
      <c r="FAU435" s="87" t="s">
        <v>102</v>
      </c>
      <c r="FAV435" s="87" t="s">
        <v>102</v>
      </c>
      <c r="FAW435" s="87" t="s">
        <v>102</v>
      </c>
      <c r="FAX435" s="87" t="s">
        <v>102</v>
      </c>
      <c r="FAY435" s="87" t="s">
        <v>102</v>
      </c>
      <c r="FAZ435" s="87" t="s">
        <v>102</v>
      </c>
      <c r="FBA435" s="87" t="s">
        <v>102</v>
      </c>
      <c r="FBB435" s="87" t="s">
        <v>102</v>
      </c>
      <c r="FBC435" s="87" t="s">
        <v>102</v>
      </c>
      <c r="FBD435" s="87" t="s">
        <v>102</v>
      </c>
      <c r="FBE435" s="87" t="s">
        <v>102</v>
      </c>
      <c r="FBF435" s="87" t="s">
        <v>102</v>
      </c>
      <c r="FBG435" s="87" t="s">
        <v>102</v>
      </c>
      <c r="FBH435" s="87" t="s">
        <v>102</v>
      </c>
      <c r="FBI435" s="87" t="s">
        <v>102</v>
      </c>
      <c r="FBJ435" s="87" t="s">
        <v>102</v>
      </c>
      <c r="FBK435" s="87" t="s">
        <v>102</v>
      </c>
      <c r="FBL435" s="87" t="s">
        <v>102</v>
      </c>
      <c r="FBM435" s="87" t="s">
        <v>102</v>
      </c>
      <c r="FBN435" s="87" t="s">
        <v>102</v>
      </c>
      <c r="FBO435" s="87" t="s">
        <v>102</v>
      </c>
      <c r="FBP435" s="87" t="s">
        <v>102</v>
      </c>
      <c r="FBQ435" s="87" t="s">
        <v>102</v>
      </c>
      <c r="FBR435" s="87" t="s">
        <v>102</v>
      </c>
      <c r="FBS435" s="87" t="s">
        <v>102</v>
      </c>
      <c r="FBT435" s="87" t="s">
        <v>102</v>
      </c>
      <c r="FBU435" s="87" t="s">
        <v>102</v>
      </c>
      <c r="FBV435" s="87" t="s">
        <v>102</v>
      </c>
      <c r="FBW435" s="87" t="s">
        <v>102</v>
      </c>
      <c r="FBX435" s="87" t="s">
        <v>102</v>
      </c>
      <c r="FBY435" s="87" t="s">
        <v>102</v>
      </c>
      <c r="FBZ435" s="87" t="s">
        <v>102</v>
      </c>
      <c r="FCA435" s="87" t="s">
        <v>102</v>
      </c>
      <c r="FCB435" s="87" t="s">
        <v>102</v>
      </c>
      <c r="FCC435" s="87" t="s">
        <v>102</v>
      </c>
      <c r="FCD435" s="87" t="s">
        <v>102</v>
      </c>
      <c r="FCE435" s="87" t="s">
        <v>102</v>
      </c>
      <c r="FCF435" s="87" t="s">
        <v>102</v>
      </c>
      <c r="FCG435" s="87" t="s">
        <v>102</v>
      </c>
      <c r="FCH435" s="87" t="s">
        <v>102</v>
      </c>
      <c r="FCI435" s="87" t="s">
        <v>102</v>
      </c>
      <c r="FCJ435" s="87" t="s">
        <v>102</v>
      </c>
      <c r="FCK435" s="87" t="s">
        <v>102</v>
      </c>
      <c r="FCL435" s="87" t="s">
        <v>102</v>
      </c>
      <c r="FCM435" s="87" t="s">
        <v>102</v>
      </c>
      <c r="FCN435" s="87" t="s">
        <v>102</v>
      </c>
      <c r="FCO435" s="87" t="s">
        <v>102</v>
      </c>
      <c r="FCP435" s="87" t="s">
        <v>102</v>
      </c>
      <c r="FCQ435" s="87" t="s">
        <v>102</v>
      </c>
      <c r="FCR435" s="87" t="s">
        <v>102</v>
      </c>
      <c r="FCS435" s="87" t="s">
        <v>102</v>
      </c>
      <c r="FCT435" s="87" t="s">
        <v>102</v>
      </c>
      <c r="FCU435" s="87" t="s">
        <v>102</v>
      </c>
      <c r="FCV435" s="87" t="s">
        <v>102</v>
      </c>
      <c r="FCW435" s="87" t="s">
        <v>102</v>
      </c>
      <c r="FCX435" s="87" t="s">
        <v>102</v>
      </c>
      <c r="FCY435" s="87" t="s">
        <v>102</v>
      </c>
      <c r="FCZ435" s="87" t="s">
        <v>102</v>
      </c>
      <c r="FDA435" s="87" t="s">
        <v>102</v>
      </c>
      <c r="FDB435" s="87" t="s">
        <v>102</v>
      </c>
      <c r="FDC435" s="87" t="s">
        <v>102</v>
      </c>
      <c r="FDD435" s="87" t="s">
        <v>102</v>
      </c>
      <c r="FDE435" s="87" t="s">
        <v>102</v>
      </c>
      <c r="FDF435" s="87" t="s">
        <v>102</v>
      </c>
      <c r="FDG435" s="87" t="s">
        <v>102</v>
      </c>
      <c r="FDH435" s="87" t="s">
        <v>102</v>
      </c>
      <c r="FDI435" s="87" t="s">
        <v>102</v>
      </c>
      <c r="FDJ435" s="87" t="s">
        <v>102</v>
      </c>
      <c r="FDK435" s="87" t="s">
        <v>102</v>
      </c>
      <c r="FDL435" s="87" t="s">
        <v>102</v>
      </c>
      <c r="FDM435" s="87" t="s">
        <v>102</v>
      </c>
      <c r="FDN435" s="87" t="s">
        <v>102</v>
      </c>
      <c r="FDO435" s="87" t="s">
        <v>102</v>
      </c>
      <c r="FDP435" s="87" t="s">
        <v>102</v>
      </c>
      <c r="FDQ435" s="87" t="s">
        <v>102</v>
      </c>
      <c r="FDR435" s="87" t="s">
        <v>102</v>
      </c>
      <c r="FDS435" s="87" t="s">
        <v>102</v>
      </c>
      <c r="FDT435" s="87" t="s">
        <v>102</v>
      </c>
      <c r="FDU435" s="87" t="s">
        <v>102</v>
      </c>
      <c r="FDV435" s="87" t="s">
        <v>102</v>
      </c>
      <c r="FDW435" s="87" t="s">
        <v>102</v>
      </c>
      <c r="FDX435" s="87" t="s">
        <v>102</v>
      </c>
      <c r="FDY435" s="87" t="s">
        <v>102</v>
      </c>
      <c r="FDZ435" s="87" t="s">
        <v>102</v>
      </c>
      <c r="FEA435" s="87" t="s">
        <v>102</v>
      </c>
      <c r="FEB435" s="87" t="s">
        <v>102</v>
      </c>
      <c r="FEC435" s="87" t="s">
        <v>102</v>
      </c>
      <c r="FED435" s="87" t="s">
        <v>102</v>
      </c>
      <c r="FEE435" s="87" t="s">
        <v>102</v>
      </c>
      <c r="FEF435" s="87" t="s">
        <v>102</v>
      </c>
      <c r="FEG435" s="87" t="s">
        <v>102</v>
      </c>
      <c r="FEH435" s="87" t="s">
        <v>102</v>
      </c>
      <c r="FEI435" s="87" t="s">
        <v>102</v>
      </c>
      <c r="FEJ435" s="87" t="s">
        <v>102</v>
      </c>
      <c r="FEK435" s="87" t="s">
        <v>102</v>
      </c>
      <c r="FEL435" s="87" t="s">
        <v>102</v>
      </c>
      <c r="FEM435" s="87" t="s">
        <v>102</v>
      </c>
      <c r="FEN435" s="87" t="s">
        <v>102</v>
      </c>
      <c r="FEO435" s="87" t="s">
        <v>102</v>
      </c>
      <c r="FEP435" s="87" t="s">
        <v>102</v>
      </c>
      <c r="FEQ435" s="87" t="s">
        <v>102</v>
      </c>
      <c r="FER435" s="87" t="s">
        <v>102</v>
      </c>
      <c r="FES435" s="87" t="s">
        <v>102</v>
      </c>
      <c r="FET435" s="87" t="s">
        <v>102</v>
      </c>
      <c r="FEU435" s="87" t="s">
        <v>102</v>
      </c>
      <c r="FEV435" s="87" t="s">
        <v>102</v>
      </c>
      <c r="FEW435" s="87" t="s">
        <v>102</v>
      </c>
      <c r="FEX435" s="87" t="s">
        <v>102</v>
      </c>
      <c r="FEY435" s="87" t="s">
        <v>102</v>
      </c>
      <c r="FEZ435" s="87" t="s">
        <v>102</v>
      </c>
      <c r="FFA435" s="87" t="s">
        <v>102</v>
      </c>
      <c r="FFB435" s="87" t="s">
        <v>102</v>
      </c>
      <c r="FFC435" s="87" t="s">
        <v>102</v>
      </c>
      <c r="FFD435" s="87" t="s">
        <v>102</v>
      </c>
      <c r="FFE435" s="87" t="s">
        <v>102</v>
      </c>
      <c r="FFF435" s="87" t="s">
        <v>102</v>
      </c>
      <c r="FFG435" s="87" t="s">
        <v>102</v>
      </c>
      <c r="FFH435" s="87" t="s">
        <v>102</v>
      </c>
      <c r="FFI435" s="87" t="s">
        <v>102</v>
      </c>
      <c r="FFJ435" s="87" t="s">
        <v>102</v>
      </c>
      <c r="FFK435" s="87" t="s">
        <v>102</v>
      </c>
      <c r="FFL435" s="87" t="s">
        <v>102</v>
      </c>
      <c r="FFM435" s="87" t="s">
        <v>102</v>
      </c>
      <c r="FFN435" s="87" t="s">
        <v>102</v>
      </c>
      <c r="FFO435" s="87" t="s">
        <v>102</v>
      </c>
      <c r="FFP435" s="87" t="s">
        <v>102</v>
      </c>
      <c r="FFQ435" s="87" t="s">
        <v>102</v>
      </c>
      <c r="FFR435" s="87" t="s">
        <v>102</v>
      </c>
      <c r="FFS435" s="87" t="s">
        <v>102</v>
      </c>
      <c r="FFT435" s="87" t="s">
        <v>102</v>
      </c>
      <c r="FFU435" s="87" t="s">
        <v>102</v>
      </c>
      <c r="FFV435" s="87" t="s">
        <v>102</v>
      </c>
      <c r="FFW435" s="87" t="s">
        <v>102</v>
      </c>
      <c r="FFX435" s="87" t="s">
        <v>102</v>
      </c>
      <c r="FFY435" s="87" t="s">
        <v>102</v>
      </c>
      <c r="FFZ435" s="87" t="s">
        <v>102</v>
      </c>
      <c r="FGA435" s="87" t="s">
        <v>102</v>
      </c>
      <c r="FGB435" s="87" t="s">
        <v>102</v>
      </c>
      <c r="FGC435" s="87" t="s">
        <v>102</v>
      </c>
      <c r="FGD435" s="87" t="s">
        <v>102</v>
      </c>
      <c r="FGE435" s="87" t="s">
        <v>102</v>
      </c>
      <c r="FGF435" s="87" t="s">
        <v>102</v>
      </c>
      <c r="FGG435" s="87" t="s">
        <v>102</v>
      </c>
      <c r="FGH435" s="87" t="s">
        <v>102</v>
      </c>
      <c r="FGI435" s="87" t="s">
        <v>102</v>
      </c>
      <c r="FGJ435" s="87" t="s">
        <v>102</v>
      </c>
      <c r="FGK435" s="87" t="s">
        <v>102</v>
      </c>
      <c r="FGL435" s="87" t="s">
        <v>102</v>
      </c>
      <c r="FGM435" s="87" t="s">
        <v>102</v>
      </c>
      <c r="FGN435" s="87" t="s">
        <v>102</v>
      </c>
      <c r="FGO435" s="87" t="s">
        <v>102</v>
      </c>
      <c r="FGP435" s="87" t="s">
        <v>102</v>
      </c>
      <c r="FGQ435" s="87" t="s">
        <v>102</v>
      </c>
      <c r="FGR435" s="87" t="s">
        <v>102</v>
      </c>
      <c r="FGS435" s="87" t="s">
        <v>102</v>
      </c>
      <c r="FGT435" s="87" t="s">
        <v>102</v>
      </c>
      <c r="FGU435" s="87" t="s">
        <v>102</v>
      </c>
      <c r="FGV435" s="87" t="s">
        <v>102</v>
      </c>
      <c r="FGW435" s="87" t="s">
        <v>102</v>
      </c>
      <c r="FGX435" s="87" t="s">
        <v>102</v>
      </c>
      <c r="FGY435" s="87" t="s">
        <v>102</v>
      </c>
      <c r="FGZ435" s="87" t="s">
        <v>102</v>
      </c>
      <c r="FHA435" s="87" t="s">
        <v>102</v>
      </c>
      <c r="FHB435" s="87" t="s">
        <v>102</v>
      </c>
      <c r="FHC435" s="87" t="s">
        <v>102</v>
      </c>
      <c r="FHD435" s="87" t="s">
        <v>102</v>
      </c>
      <c r="FHE435" s="87" t="s">
        <v>102</v>
      </c>
      <c r="FHF435" s="87" t="s">
        <v>102</v>
      </c>
      <c r="FHG435" s="87" t="s">
        <v>102</v>
      </c>
      <c r="FHH435" s="87" t="s">
        <v>102</v>
      </c>
      <c r="FHI435" s="87" t="s">
        <v>102</v>
      </c>
      <c r="FHJ435" s="87" t="s">
        <v>102</v>
      </c>
      <c r="FHK435" s="87" t="s">
        <v>102</v>
      </c>
      <c r="FHL435" s="87" t="s">
        <v>102</v>
      </c>
      <c r="FHM435" s="87" t="s">
        <v>102</v>
      </c>
      <c r="FHN435" s="87" t="s">
        <v>102</v>
      </c>
      <c r="FHO435" s="87" t="s">
        <v>102</v>
      </c>
      <c r="FHP435" s="87" t="s">
        <v>102</v>
      </c>
      <c r="FHQ435" s="87" t="s">
        <v>102</v>
      </c>
      <c r="FHR435" s="87" t="s">
        <v>102</v>
      </c>
      <c r="FHS435" s="87" t="s">
        <v>102</v>
      </c>
      <c r="FHT435" s="87" t="s">
        <v>102</v>
      </c>
      <c r="FHU435" s="87" t="s">
        <v>102</v>
      </c>
      <c r="FHV435" s="87" t="s">
        <v>102</v>
      </c>
      <c r="FHW435" s="87" t="s">
        <v>102</v>
      </c>
      <c r="FHX435" s="87" t="s">
        <v>102</v>
      </c>
      <c r="FHY435" s="87" t="s">
        <v>102</v>
      </c>
      <c r="FHZ435" s="87" t="s">
        <v>102</v>
      </c>
      <c r="FIA435" s="87" t="s">
        <v>102</v>
      </c>
      <c r="FIB435" s="87" t="s">
        <v>102</v>
      </c>
      <c r="FIC435" s="87" t="s">
        <v>102</v>
      </c>
      <c r="FID435" s="87" t="s">
        <v>102</v>
      </c>
      <c r="FIE435" s="87" t="s">
        <v>102</v>
      </c>
      <c r="FIF435" s="87" t="s">
        <v>102</v>
      </c>
      <c r="FIG435" s="87" t="s">
        <v>102</v>
      </c>
      <c r="FIH435" s="87" t="s">
        <v>102</v>
      </c>
      <c r="FII435" s="87" t="s">
        <v>102</v>
      </c>
      <c r="FIJ435" s="87" t="s">
        <v>102</v>
      </c>
      <c r="FIK435" s="87" t="s">
        <v>102</v>
      </c>
      <c r="FIL435" s="87" t="s">
        <v>102</v>
      </c>
      <c r="FIM435" s="87" t="s">
        <v>102</v>
      </c>
      <c r="FIN435" s="87" t="s">
        <v>102</v>
      </c>
      <c r="FIO435" s="87" t="s">
        <v>102</v>
      </c>
      <c r="FIP435" s="87" t="s">
        <v>102</v>
      </c>
      <c r="FIQ435" s="87" t="s">
        <v>102</v>
      </c>
      <c r="FIR435" s="87" t="s">
        <v>102</v>
      </c>
      <c r="FIS435" s="87" t="s">
        <v>102</v>
      </c>
      <c r="FIT435" s="87" t="s">
        <v>102</v>
      </c>
      <c r="FIU435" s="87" t="s">
        <v>102</v>
      </c>
      <c r="FIV435" s="87" t="s">
        <v>102</v>
      </c>
      <c r="FIW435" s="87" t="s">
        <v>102</v>
      </c>
      <c r="FIX435" s="87" t="s">
        <v>102</v>
      </c>
      <c r="FIY435" s="87" t="s">
        <v>102</v>
      </c>
      <c r="FIZ435" s="87" t="s">
        <v>102</v>
      </c>
      <c r="FJA435" s="87" t="s">
        <v>102</v>
      </c>
      <c r="FJB435" s="87" t="s">
        <v>102</v>
      </c>
      <c r="FJC435" s="87" t="s">
        <v>102</v>
      </c>
      <c r="FJD435" s="87" t="s">
        <v>102</v>
      </c>
      <c r="FJE435" s="87" t="s">
        <v>102</v>
      </c>
      <c r="FJF435" s="87" t="s">
        <v>102</v>
      </c>
      <c r="FJG435" s="87" t="s">
        <v>102</v>
      </c>
      <c r="FJH435" s="87" t="s">
        <v>102</v>
      </c>
      <c r="FJI435" s="87" t="s">
        <v>102</v>
      </c>
      <c r="FJJ435" s="87" t="s">
        <v>102</v>
      </c>
      <c r="FJK435" s="87" t="s">
        <v>102</v>
      </c>
      <c r="FJL435" s="87" t="s">
        <v>102</v>
      </c>
      <c r="FJM435" s="87" t="s">
        <v>102</v>
      </c>
      <c r="FJN435" s="87" t="s">
        <v>102</v>
      </c>
      <c r="FJO435" s="87" t="s">
        <v>102</v>
      </c>
      <c r="FJP435" s="87" t="s">
        <v>102</v>
      </c>
      <c r="FJQ435" s="87" t="s">
        <v>102</v>
      </c>
      <c r="FJR435" s="87" t="s">
        <v>102</v>
      </c>
      <c r="FJS435" s="87" t="s">
        <v>102</v>
      </c>
      <c r="FJT435" s="87" t="s">
        <v>102</v>
      </c>
      <c r="FJU435" s="87" t="s">
        <v>102</v>
      </c>
      <c r="FJV435" s="87" t="s">
        <v>102</v>
      </c>
      <c r="FJW435" s="87" t="s">
        <v>102</v>
      </c>
      <c r="FJX435" s="87" t="s">
        <v>102</v>
      </c>
      <c r="FJY435" s="87" t="s">
        <v>102</v>
      </c>
      <c r="FJZ435" s="87" t="s">
        <v>102</v>
      </c>
      <c r="FKA435" s="87" t="s">
        <v>102</v>
      </c>
      <c r="FKB435" s="87" t="s">
        <v>102</v>
      </c>
      <c r="FKC435" s="87" t="s">
        <v>102</v>
      </c>
      <c r="FKD435" s="87" t="s">
        <v>102</v>
      </c>
      <c r="FKE435" s="87" t="s">
        <v>102</v>
      </c>
      <c r="FKF435" s="87" t="s">
        <v>102</v>
      </c>
      <c r="FKG435" s="87" t="s">
        <v>102</v>
      </c>
      <c r="FKH435" s="87" t="s">
        <v>102</v>
      </c>
      <c r="FKI435" s="87" t="s">
        <v>102</v>
      </c>
      <c r="FKJ435" s="87" t="s">
        <v>102</v>
      </c>
      <c r="FKK435" s="87" t="s">
        <v>102</v>
      </c>
      <c r="FKL435" s="87" t="s">
        <v>102</v>
      </c>
      <c r="FKM435" s="87" t="s">
        <v>102</v>
      </c>
      <c r="FKN435" s="87" t="s">
        <v>102</v>
      </c>
      <c r="FKO435" s="87" t="s">
        <v>102</v>
      </c>
      <c r="FKP435" s="87" t="s">
        <v>102</v>
      </c>
      <c r="FKQ435" s="87" t="s">
        <v>102</v>
      </c>
      <c r="FKR435" s="87" t="s">
        <v>102</v>
      </c>
      <c r="FKS435" s="87" t="s">
        <v>102</v>
      </c>
      <c r="FKT435" s="87" t="s">
        <v>102</v>
      </c>
      <c r="FKU435" s="87" t="s">
        <v>102</v>
      </c>
      <c r="FKV435" s="87" t="s">
        <v>102</v>
      </c>
      <c r="FKW435" s="87" t="s">
        <v>102</v>
      </c>
      <c r="FKX435" s="87" t="s">
        <v>102</v>
      </c>
      <c r="FKY435" s="87" t="s">
        <v>102</v>
      </c>
      <c r="FKZ435" s="87" t="s">
        <v>102</v>
      </c>
      <c r="FLA435" s="87" t="s">
        <v>102</v>
      </c>
      <c r="FLB435" s="87" t="s">
        <v>102</v>
      </c>
      <c r="FLC435" s="87" t="s">
        <v>102</v>
      </c>
      <c r="FLD435" s="87" t="s">
        <v>102</v>
      </c>
      <c r="FLE435" s="87" t="s">
        <v>102</v>
      </c>
      <c r="FLF435" s="87" t="s">
        <v>102</v>
      </c>
      <c r="FLG435" s="87" t="s">
        <v>102</v>
      </c>
      <c r="FLH435" s="87" t="s">
        <v>102</v>
      </c>
      <c r="FLI435" s="87" t="s">
        <v>102</v>
      </c>
      <c r="FLJ435" s="87" t="s">
        <v>102</v>
      </c>
      <c r="FLK435" s="87" t="s">
        <v>102</v>
      </c>
      <c r="FLL435" s="87" t="s">
        <v>102</v>
      </c>
      <c r="FLM435" s="87" t="s">
        <v>102</v>
      </c>
      <c r="FLN435" s="87" t="s">
        <v>102</v>
      </c>
      <c r="FLO435" s="87" t="s">
        <v>102</v>
      </c>
      <c r="FLP435" s="87" t="s">
        <v>102</v>
      </c>
      <c r="FLQ435" s="87" t="s">
        <v>102</v>
      </c>
      <c r="FLR435" s="87" t="s">
        <v>102</v>
      </c>
      <c r="FLS435" s="87" t="s">
        <v>102</v>
      </c>
      <c r="FLT435" s="87" t="s">
        <v>102</v>
      </c>
      <c r="FLU435" s="87" t="s">
        <v>102</v>
      </c>
      <c r="FLV435" s="87" t="s">
        <v>102</v>
      </c>
      <c r="FLW435" s="87" t="s">
        <v>102</v>
      </c>
      <c r="FLX435" s="87" t="s">
        <v>102</v>
      </c>
      <c r="FLY435" s="87" t="s">
        <v>102</v>
      </c>
      <c r="FLZ435" s="87" t="s">
        <v>102</v>
      </c>
      <c r="FMA435" s="87" t="s">
        <v>102</v>
      </c>
      <c r="FMB435" s="87" t="s">
        <v>102</v>
      </c>
      <c r="FMC435" s="87" t="s">
        <v>102</v>
      </c>
      <c r="FMD435" s="87" t="s">
        <v>102</v>
      </c>
      <c r="FME435" s="87" t="s">
        <v>102</v>
      </c>
      <c r="FMF435" s="87" t="s">
        <v>102</v>
      </c>
      <c r="FMG435" s="87" t="s">
        <v>102</v>
      </c>
      <c r="FMH435" s="87" t="s">
        <v>102</v>
      </c>
      <c r="FMI435" s="87" t="s">
        <v>102</v>
      </c>
      <c r="FMJ435" s="87" t="s">
        <v>102</v>
      </c>
      <c r="FMK435" s="87" t="s">
        <v>102</v>
      </c>
      <c r="FML435" s="87" t="s">
        <v>102</v>
      </c>
      <c r="FMM435" s="87" t="s">
        <v>102</v>
      </c>
      <c r="FMN435" s="87" t="s">
        <v>102</v>
      </c>
      <c r="FMO435" s="87" t="s">
        <v>102</v>
      </c>
      <c r="FMP435" s="87" t="s">
        <v>102</v>
      </c>
      <c r="FMQ435" s="87" t="s">
        <v>102</v>
      </c>
      <c r="FMR435" s="87" t="s">
        <v>102</v>
      </c>
      <c r="FMS435" s="87" t="s">
        <v>102</v>
      </c>
      <c r="FMT435" s="87" t="s">
        <v>102</v>
      </c>
      <c r="FMU435" s="87" t="s">
        <v>102</v>
      </c>
      <c r="FMV435" s="87" t="s">
        <v>102</v>
      </c>
      <c r="FMW435" s="87" t="s">
        <v>102</v>
      </c>
      <c r="FMX435" s="87" t="s">
        <v>102</v>
      </c>
      <c r="FMY435" s="87" t="s">
        <v>102</v>
      </c>
      <c r="FMZ435" s="87" t="s">
        <v>102</v>
      </c>
      <c r="FNA435" s="87" t="s">
        <v>102</v>
      </c>
      <c r="FNB435" s="87" t="s">
        <v>102</v>
      </c>
      <c r="FNC435" s="87" t="s">
        <v>102</v>
      </c>
      <c r="FND435" s="87" t="s">
        <v>102</v>
      </c>
      <c r="FNE435" s="87" t="s">
        <v>102</v>
      </c>
      <c r="FNF435" s="87" t="s">
        <v>102</v>
      </c>
      <c r="FNG435" s="87" t="s">
        <v>102</v>
      </c>
      <c r="FNH435" s="87" t="s">
        <v>102</v>
      </c>
      <c r="FNI435" s="87" t="s">
        <v>102</v>
      </c>
      <c r="FNJ435" s="87" t="s">
        <v>102</v>
      </c>
      <c r="FNK435" s="87" t="s">
        <v>102</v>
      </c>
      <c r="FNL435" s="87" t="s">
        <v>102</v>
      </c>
      <c r="FNM435" s="87" t="s">
        <v>102</v>
      </c>
      <c r="FNN435" s="87" t="s">
        <v>102</v>
      </c>
      <c r="FNO435" s="87" t="s">
        <v>102</v>
      </c>
      <c r="FNP435" s="87" t="s">
        <v>102</v>
      </c>
      <c r="FNQ435" s="87" t="s">
        <v>102</v>
      </c>
      <c r="FNR435" s="87" t="s">
        <v>102</v>
      </c>
      <c r="FNS435" s="87" t="s">
        <v>102</v>
      </c>
      <c r="FNT435" s="87" t="s">
        <v>102</v>
      </c>
      <c r="FNU435" s="87" t="s">
        <v>102</v>
      </c>
      <c r="FNV435" s="87" t="s">
        <v>102</v>
      </c>
      <c r="FNW435" s="87" t="s">
        <v>102</v>
      </c>
      <c r="FNX435" s="87" t="s">
        <v>102</v>
      </c>
      <c r="FNY435" s="87" t="s">
        <v>102</v>
      </c>
      <c r="FNZ435" s="87" t="s">
        <v>102</v>
      </c>
      <c r="FOA435" s="87" t="s">
        <v>102</v>
      </c>
      <c r="FOB435" s="87" t="s">
        <v>102</v>
      </c>
      <c r="FOC435" s="87" t="s">
        <v>102</v>
      </c>
      <c r="FOD435" s="87" t="s">
        <v>102</v>
      </c>
      <c r="FOE435" s="87" t="s">
        <v>102</v>
      </c>
      <c r="FOF435" s="87" t="s">
        <v>102</v>
      </c>
      <c r="FOG435" s="87" t="s">
        <v>102</v>
      </c>
      <c r="FOH435" s="87" t="s">
        <v>102</v>
      </c>
      <c r="FOI435" s="87" t="s">
        <v>102</v>
      </c>
      <c r="FOJ435" s="87" t="s">
        <v>102</v>
      </c>
      <c r="FOK435" s="87" t="s">
        <v>102</v>
      </c>
      <c r="FOL435" s="87" t="s">
        <v>102</v>
      </c>
      <c r="FOM435" s="87" t="s">
        <v>102</v>
      </c>
      <c r="FON435" s="87" t="s">
        <v>102</v>
      </c>
      <c r="FOO435" s="87" t="s">
        <v>102</v>
      </c>
      <c r="FOP435" s="87" t="s">
        <v>102</v>
      </c>
      <c r="FOQ435" s="87" t="s">
        <v>102</v>
      </c>
      <c r="FOR435" s="87" t="s">
        <v>102</v>
      </c>
      <c r="FOS435" s="87" t="s">
        <v>102</v>
      </c>
      <c r="FOT435" s="87" t="s">
        <v>102</v>
      </c>
      <c r="FOU435" s="87" t="s">
        <v>102</v>
      </c>
      <c r="FOV435" s="87" t="s">
        <v>102</v>
      </c>
      <c r="FOW435" s="87" t="s">
        <v>102</v>
      </c>
      <c r="FOX435" s="87" t="s">
        <v>102</v>
      </c>
      <c r="FOY435" s="87" t="s">
        <v>102</v>
      </c>
      <c r="FOZ435" s="87" t="s">
        <v>102</v>
      </c>
      <c r="FPA435" s="87" t="s">
        <v>102</v>
      </c>
      <c r="FPB435" s="87" t="s">
        <v>102</v>
      </c>
      <c r="FPC435" s="87" t="s">
        <v>102</v>
      </c>
      <c r="FPD435" s="87" t="s">
        <v>102</v>
      </c>
      <c r="FPE435" s="87" t="s">
        <v>102</v>
      </c>
      <c r="FPF435" s="87" t="s">
        <v>102</v>
      </c>
      <c r="FPG435" s="87" t="s">
        <v>102</v>
      </c>
      <c r="FPH435" s="87" t="s">
        <v>102</v>
      </c>
      <c r="FPI435" s="87" t="s">
        <v>102</v>
      </c>
      <c r="FPJ435" s="87" t="s">
        <v>102</v>
      </c>
      <c r="FPK435" s="87" t="s">
        <v>102</v>
      </c>
      <c r="FPL435" s="87" t="s">
        <v>102</v>
      </c>
      <c r="FPM435" s="87" t="s">
        <v>102</v>
      </c>
      <c r="FPN435" s="87" t="s">
        <v>102</v>
      </c>
      <c r="FPO435" s="87" t="s">
        <v>102</v>
      </c>
      <c r="FPP435" s="87" t="s">
        <v>102</v>
      </c>
      <c r="FPQ435" s="87" t="s">
        <v>102</v>
      </c>
      <c r="FPR435" s="87" t="s">
        <v>102</v>
      </c>
      <c r="FPS435" s="87" t="s">
        <v>102</v>
      </c>
      <c r="FPT435" s="87" t="s">
        <v>102</v>
      </c>
      <c r="FPU435" s="87" t="s">
        <v>102</v>
      </c>
      <c r="FPV435" s="87" t="s">
        <v>102</v>
      </c>
      <c r="FPW435" s="87" t="s">
        <v>102</v>
      </c>
      <c r="FPX435" s="87" t="s">
        <v>102</v>
      </c>
      <c r="FPY435" s="87" t="s">
        <v>102</v>
      </c>
      <c r="FPZ435" s="87" t="s">
        <v>102</v>
      </c>
      <c r="FQA435" s="87" t="s">
        <v>102</v>
      </c>
      <c r="FQB435" s="87" t="s">
        <v>102</v>
      </c>
      <c r="FQC435" s="87" t="s">
        <v>102</v>
      </c>
      <c r="FQD435" s="87" t="s">
        <v>102</v>
      </c>
      <c r="FQE435" s="87" t="s">
        <v>102</v>
      </c>
      <c r="FQF435" s="87" t="s">
        <v>102</v>
      </c>
      <c r="FQG435" s="87" t="s">
        <v>102</v>
      </c>
      <c r="FQH435" s="87" t="s">
        <v>102</v>
      </c>
      <c r="FQI435" s="87" t="s">
        <v>102</v>
      </c>
      <c r="FQJ435" s="87" t="s">
        <v>102</v>
      </c>
      <c r="FQK435" s="87" t="s">
        <v>102</v>
      </c>
      <c r="FQL435" s="87" t="s">
        <v>102</v>
      </c>
      <c r="FQM435" s="87" t="s">
        <v>102</v>
      </c>
      <c r="FQN435" s="87" t="s">
        <v>102</v>
      </c>
      <c r="FQO435" s="87" t="s">
        <v>102</v>
      </c>
      <c r="FQP435" s="87" t="s">
        <v>102</v>
      </c>
      <c r="FQQ435" s="87" t="s">
        <v>102</v>
      </c>
      <c r="FQR435" s="87" t="s">
        <v>102</v>
      </c>
      <c r="FQS435" s="87" t="s">
        <v>102</v>
      </c>
      <c r="FQT435" s="87" t="s">
        <v>102</v>
      </c>
      <c r="FQU435" s="87" t="s">
        <v>102</v>
      </c>
      <c r="FQV435" s="87" t="s">
        <v>102</v>
      </c>
      <c r="FQW435" s="87" t="s">
        <v>102</v>
      </c>
      <c r="FQX435" s="87" t="s">
        <v>102</v>
      </c>
      <c r="FQY435" s="87" t="s">
        <v>102</v>
      </c>
      <c r="FQZ435" s="87" t="s">
        <v>102</v>
      </c>
      <c r="FRA435" s="87" t="s">
        <v>102</v>
      </c>
      <c r="FRB435" s="87" t="s">
        <v>102</v>
      </c>
      <c r="FRC435" s="87" t="s">
        <v>102</v>
      </c>
      <c r="FRD435" s="87" t="s">
        <v>102</v>
      </c>
      <c r="FRE435" s="87" t="s">
        <v>102</v>
      </c>
      <c r="FRF435" s="87" t="s">
        <v>102</v>
      </c>
      <c r="FRG435" s="87" t="s">
        <v>102</v>
      </c>
      <c r="FRH435" s="87" t="s">
        <v>102</v>
      </c>
      <c r="FRI435" s="87" t="s">
        <v>102</v>
      </c>
      <c r="FRJ435" s="87" t="s">
        <v>102</v>
      </c>
      <c r="FRK435" s="87" t="s">
        <v>102</v>
      </c>
      <c r="FRL435" s="87" t="s">
        <v>102</v>
      </c>
      <c r="FRM435" s="87" t="s">
        <v>102</v>
      </c>
      <c r="FRN435" s="87" t="s">
        <v>102</v>
      </c>
      <c r="FRO435" s="87" t="s">
        <v>102</v>
      </c>
      <c r="FRP435" s="87" t="s">
        <v>102</v>
      </c>
      <c r="FRQ435" s="87" t="s">
        <v>102</v>
      </c>
      <c r="FRR435" s="87" t="s">
        <v>102</v>
      </c>
      <c r="FRS435" s="87" t="s">
        <v>102</v>
      </c>
      <c r="FRT435" s="87" t="s">
        <v>102</v>
      </c>
      <c r="FRU435" s="87" t="s">
        <v>102</v>
      </c>
      <c r="FRV435" s="87" t="s">
        <v>102</v>
      </c>
      <c r="FRW435" s="87" t="s">
        <v>102</v>
      </c>
      <c r="FRX435" s="87" t="s">
        <v>102</v>
      </c>
      <c r="FRY435" s="87" t="s">
        <v>102</v>
      </c>
      <c r="FRZ435" s="87" t="s">
        <v>102</v>
      </c>
      <c r="FSA435" s="87" t="s">
        <v>102</v>
      </c>
      <c r="FSB435" s="87" t="s">
        <v>102</v>
      </c>
      <c r="FSC435" s="87" t="s">
        <v>102</v>
      </c>
      <c r="FSD435" s="87" t="s">
        <v>102</v>
      </c>
      <c r="FSE435" s="87" t="s">
        <v>102</v>
      </c>
      <c r="FSF435" s="87" t="s">
        <v>102</v>
      </c>
      <c r="FSG435" s="87" t="s">
        <v>102</v>
      </c>
      <c r="FSH435" s="87" t="s">
        <v>102</v>
      </c>
      <c r="FSI435" s="87" t="s">
        <v>102</v>
      </c>
      <c r="FSJ435" s="87" t="s">
        <v>102</v>
      </c>
      <c r="FSK435" s="87" t="s">
        <v>102</v>
      </c>
      <c r="FSL435" s="87" t="s">
        <v>102</v>
      </c>
      <c r="FSM435" s="87" t="s">
        <v>102</v>
      </c>
      <c r="FSN435" s="87" t="s">
        <v>102</v>
      </c>
      <c r="FSO435" s="87" t="s">
        <v>102</v>
      </c>
      <c r="FSP435" s="87" t="s">
        <v>102</v>
      </c>
      <c r="FSQ435" s="87" t="s">
        <v>102</v>
      </c>
      <c r="FSR435" s="87" t="s">
        <v>102</v>
      </c>
      <c r="FSS435" s="87" t="s">
        <v>102</v>
      </c>
      <c r="FST435" s="87" t="s">
        <v>102</v>
      </c>
      <c r="FSU435" s="87" t="s">
        <v>102</v>
      </c>
      <c r="FSV435" s="87" t="s">
        <v>102</v>
      </c>
      <c r="FSW435" s="87" t="s">
        <v>102</v>
      </c>
      <c r="FSX435" s="87" t="s">
        <v>102</v>
      </c>
      <c r="FSY435" s="87" t="s">
        <v>102</v>
      </c>
      <c r="FSZ435" s="87" t="s">
        <v>102</v>
      </c>
      <c r="FTA435" s="87" t="s">
        <v>102</v>
      </c>
      <c r="FTB435" s="87" t="s">
        <v>102</v>
      </c>
      <c r="FTC435" s="87" t="s">
        <v>102</v>
      </c>
      <c r="FTD435" s="87" t="s">
        <v>102</v>
      </c>
      <c r="FTE435" s="87" t="s">
        <v>102</v>
      </c>
      <c r="FTF435" s="87" t="s">
        <v>102</v>
      </c>
      <c r="FTG435" s="87" t="s">
        <v>102</v>
      </c>
      <c r="FTH435" s="87" t="s">
        <v>102</v>
      </c>
      <c r="FTI435" s="87" t="s">
        <v>102</v>
      </c>
      <c r="FTJ435" s="87" t="s">
        <v>102</v>
      </c>
      <c r="FTK435" s="87" t="s">
        <v>102</v>
      </c>
      <c r="FTL435" s="87" t="s">
        <v>102</v>
      </c>
      <c r="FTM435" s="87" t="s">
        <v>102</v>
      </c>
      <c r="FTN435" s="87" t="s">
        <v>102</v>
      </c>
      <c r="FTO435" s="87" t="s">
        <v>102</v>
      </c>
      <c r="FTP435" s="87" t="s">
        <v>102</v>
      </c>
      <c r="FTQ435" s="87" t="s">
        <v>102</v>
      </c>
      <c r="FTR435" s="87" t="s">
        <v>102</v>
      </c>
      <c r="FTS435" s="87" t="s">
        <v>102</v>
      </c>
      <c r="FTT435" s="87" t="s">
        <v>102</v>
      </c>
      <c r="FTU435" s="87" t="s">
        <v>102</v>
      </c>
      <c r="FTV435" s="87" t="s">
        <v>102</v>
      </c>
      <c r="FTW435" s="87" t="s">
        <v>102</v>
      </c>
      <c r="FTX435" s="87" t="s">
        <v>102</v>
      </c>
      <c r="FTY435" s="87" t="s">
        <v>102</v>
      </c>
      <c r="FTZ435" s="87" t="s">
        <v>102</v>
      </c>
      <c r="FUA435" s="87" t="s">
        <v>102</v>
      </c>
      <c r="FUB435" s="87" t="s">
        <v>102</v>
      </c>
      <c r="FUC435" s="87" t="s">
        <v>102</v>
      </c>
      <c r="FUD435" s="87" t="s">
        <v>102</v>
      </c>
      <c r="FUE435" s="87" t="s">
        <v>102</v>
      </c>
      <c r="FUF435" s="87" t="s">
        <v>102</v>
      </c>
      <c r="FUG435" s="87" t="s">
        <v>102</v>
      </c>
      <c r="FUH435" s="87" t="s">
        <v>102</v>
      </c>
      <c r="FUI435" s="87" t="s">
        <v>102</v>
      </c>
      <c r="FUJ435" s="87" t="s">
        <v>102</v>
      </c>
      <c r="FUK435" s="87" t="s">
        <v>102</v>
      </c>
      <c r="FUL435" s="87" t="s">
        <v>102</v>
      </c>
      <c r="FUM435" s="87" t="s">
        <v>102</v>
      </c>
      <c r="FUN435" s="87" t="s">
        <v>102</v>
      </c>
      <c r="FUO435" s="87" t="s">
        <v>102</v>
      </c>
      <c r="FUP435" s="87" t="s">
        <v>102</v>
      </c>
      <c r="FUQ435" s="87" t="s">
        <v>102</v>
      </c>
      <c r="FUR435" s="87" t="s">
        <v>102</v>
      </c>
      <c r="FUS435" s="87" t="s">
        <v>102</v>
      </c>
      <c r="FUT435" s="87" t="s">
        <v>102</v>
      </c>
      <c r="FUU435" s="87" t="s">
        <v>102</v>
      </c>
      <c r="FUV435" s="87" t="s">
        <v>102</v>
      </c>
      <c r="FUW435" s="87" t="s">
        <v>102</v>
      </c>
      <c r="FUX435" s="87" t="s">
        <v>102</v>
      </c>
      <c r="FUY435" s="87" t="s">
        <v>102</v>
      </c>
      <c r="FUZ435" s="87" t="s">
        <v>102</v>
      </c>
      <c r="FVA435" s="87" t="s">
        <v>102</v>
      </c>
      <c r="FVB435" s="87" t="s">
        <v>102</v>
      </c>
      <c r="FVC435" s="87" t="s">
        <v>102</v>
      </c>
      <c r="FVD435" s="87" t="s">
        <v>102</v>
      </c>
      <c r="FVE435" s="87" t="s">
        <v>102</v>
      </c>
      <c r="FVF435" s="87" t="s">
        <v>102</v>
      </c>
      <c r="FVG435" s="87" t="s">
        <v>102</v>
      </c>
      <c r="FVH435" s="87" t="s">
        <v>102</v>
      </c>
      <c r="FVI435" s="87" t="s">
        <v>102</v>
      </c>
      <c r="FVJ435" s="87" t="s">
        <v>102</v>
      </c>
      <c r="FVK435" s="87" t="s">
        <v>102</v>
      </c>
      <c r="FVL435" s="87" t="s">
        <v>102</v>
      </c>
      <c r="FVM435" s="87" t="s">
        <v>102</v>
      </c>
      <c r="FVN435" s="87" t="s">
        <v>102</v>
      </c>
      <c r="FVO435" s="87" t="s">
        <v>102</v>
      </c>
      <c r="FVP435" s="87" t="s">
        <v>102</v>
      </c>
      <c r="FVQ435" s="87" t="s">
        <v>102</v>
      </c>
      <c r="FVR435" s="87" t="s">
        <v>102</v>
      </c>
      <c r="FVS435" s="87" t="s">
        <v>102</v>
      </c>
      <c r="FVT435" s="87" t="s">
        <v>102</v>
      </c>
      <c r="FVU435" s="87" t="s">
        <v>102</v>
      </c>
      <c r="FVV435" s="87" t="s">
        <v>102</v>
      </c>
      <c r="FVW435" s="87" t="s">
        <v>102</v>
      </c>
      <c r="FVX435" s="87" t="s">
        <v>102</v>
      </c>
      <c r="FVY435" s="87" t="s">
        <v>102</v>
      </c>
      <c r="FVZ435" s="87" t="s">
        <v>102</v>
      </c>
      <c r="FWA435" s="87" t="s">
        <v>102</v>
      </c>
      <c r="FWB435" s="87" t="s">
        <v>102</v>
      </c>
      <c r="FWC435" s="87" t="s">
        <v>102</v>
      </c>
      <c r="FWD435" s="87" t="s">
        <v>102</v>
      </c>
      <c r="FWE435" s="87" t="s">
        <v>102</v>
      </c>
      <c r="FWF435" s="87" t="s">
        <v>102</v>
      </c>
      <c r="FWG435" s="87" t="s">
        <v>102</v>
      </c>
      <c r="FWH435" s="87" t="s">
        <v>102</v>
      </c>
      <c r="FWI435" s="87" t="s">
        <v>102</v>
      </c>
      <c r="FWJ435" s="87" t="s">
        <v>102</v>
      </c>
      <c r="FWK435" s="87" t="s">
        <v>102</v>
      </c>
      <c r="FWL435" s="87" t="s">
        <v>102</v>
      </c>
      <c r="FWM435" s="87" t="s">
        <v>102</v>
      </c>
      <c r="FWN435" s="87" t="s">
        <v>102</v>
      </c>
      <c r="FWO435" s="87" t="s">
        <v>102</v>
      </c>
      <c r="FWP435" s="87" t="s">
        <v>102</v>
      </c>
      <c r="FWQ435" s="87" t="s">
        <v>102</v>
      </c>
      <c r="FWR435" s="87" t="s">
        <v>102</v>
      </c>
      <c r="FWS435" s="87" t="s">
        <v>102</v>
      </c>
      <c r="FWT435" s="87" t="s">
        <v>102</v>
      </c>
      <c r="FWU435" s="87" t="s">
        <v>102</v>
      </c>
      <c r="FWV435" s="87" t="s">
        <v>102</v>
      </c>
      <c r="FWW435" s="87" t="s">
        <v>102</v>
      </c>
      <c r="FWX435" s="87" t="s">
        <v>102</v>
      </c>
      <c r="FWY435" s="87" t="s">
        <v>102</v>
      </c>
      <c r="FWZ435" s="87" t="s">
        <v>102</v>
      </c>
      <c r="FXA435" s="87" t="s">
        <v>102</v>
      </c>
      <c r="FXB435" s="87" t="s">
        <v>102</v>
      </c>
      <c r="FXC435" s="87" t="s">
        <v>102</v>
      </c>
      <c r="FXD435" s="87" t="s">
        <v>102</v>
      </c>
      <c r="FXE435" s="87" t="s">
        <v>102</v>
      </c>
      <c r="FXF435" s="87" t="s">
        <v>102</v>
      </c>
      <c r="FXG435" s="87" t="s">
        <v>102</v>
      </c>
      <c r="FXH435" s="87" t="s">
        <v>102</v>
      </c>
      <c r="FXI435" s="87" t="s">
        <v>102</v>
      </c>
      <c r="FXJ435" s="87" t="s">
        <v>102</v>
      </c>
      <c r="FXK435" s="87" t="s">
        <v>102</v>
      </c>
      <c r="FXL435" s="87" t="s">
        <v>102</v>
      </c>
      <c r="FXM435" s="87" t="s">
        <v>102</v>
      </c>
      <c r="FXN435" s="87" t="s">
        <v>102</v>
      </c>
      <c r="FXO435" s="87" t="s">
        <v>102</v>
      </c>
      <c r="FXP435" s="87" t="s">
        <v>102</v>
      </c>
      <c r="FXQ435" s="87" t="s">
        <v>102</v>
      </c>
      <c r="FXR435" s="87" t="s">
        <v>102</v>
      </c>
      <c r="FXS435" s="87" t="s">
        <v>102</v>
      </c>
      <c r="FXT435" s="87" t="s">
        <v>102</v>
      </c>
      <c r="FXU435" s="87" t="s">
        <v>102</v>
      </c>
      <c r="FXV435" s="87" t="s">
        <v>102</v>
      </c>
      <c r="FXW435" s="87" t="s">
        <v>102</v>
      </c>
      <c r="FXX435" s="87" t="s">
        <v>102</v>
      </c>
      <c r="FXY435" s="87" t="s">
        <v>102</v>
      </c>
      <c r="FXZ435" s="87" t="s">
        <v>102</v>
      </c>
      <c r="FYA435" s="87" t="s">
        <v>102</v>
      </c>
      <c r="FYB435" s="87" t="s">
        <v>102</v>
      </c>
      <c r="FYC435" s="87" t="s">
        <v>102</v>
      </c>
      <c r="FYD435" s="87" t="s">
        <v>102</v>
      </c>
      <c r="FYE435" s="87" t="s">
        <v>102</v>
      </c>
      <c r="FYF435" s="87" t="s">
        <v>102</v>
      </c>
      <c r="FYG435" s="87" t="s">
        <v>102</v>
      </c>
      <c r="FYH435" s="87" t="s">
        <v>102</v>
      </c>
      <c r="FYI435" s="87" t="s">
        <v>102</v>
      </c>
      <c r="FYJ435" s="87" t="s">
        <v>102</v>
      </c>
      <c r="FYK435" s="87" t="s">
        <v>102</v>
      </c>
      <c r="FYL435" s="87" t="s">
        <v>102</v>
      </c>
      <c r="FYM435" s="87" t="s">
        <v>102</v>
      </c>
      <c r="FYN435" s="87" t="s">
        <v>102</v>
      </c>
      <c r="FYO435" s="87" t="s">
        <v>102</v>
      </c>
      <c r="FYP435" s="87" t="s">
        <v>102</v>
      </c>
      <c r="FYQ435" s="87" t="s">
        <v>102</v>
      </c>
      <c r="FYR435" s="87" t="s">
        <v>102</v>
      </c>
      <c r="FYS435" s="87" t="s">
        <v>102</v>
      </c>
      <c r="FYT435" s="87" t="s">
        <v>102</v>
      </c>
      <c r="FYU435" s="87" t="s">
        <v>102</v>
      </c>
      <c r="FYV435" s="87" t="s">
        <v>102</v>
      </c>
      <c r="FYW435" s="87" t="s">
        <v>102</v>
      </c>
      <c r="FYX435" s="87" t="s">
        <v>102</v>
      </c>
      <c r="FYY435" s="87" t="s">
        <v>102</v>
      </c>
      <c r="FYZ435" s="87" t="s">
        <v>102</v>
      </c>
      <c r="FZA435" s="87" t="s">
        <v>102</v>
      </c>
      <c r="FZB435" s="87" t="s">
        <v>102</v>
      </c>
      <c r="FZC435" s="87" t="s">
        <v>102</v>
      </c>
      <c r="FZD435" s="87" t="s">
        <v>102</v>
      </c>
      <c r="FZE435" s="87" t="s">
        <v>102</v>
      </c>
      <c r="FZF435" s="87" t="s">
        <v>102</v>
      </c>
      <c r="FZG435" s="87" t="s">
        <v>102</v>
      </c>
      <c r="FZH435" s="87" t="s">
        <v>102</v>
      </c>
      <c r="FZI435" s="87" t="s">
        <v>102</v>
      </c>
      <c r="FZJ435" s="87" t="s">
        <v>102</v>
      </c>
      <c r="FZK435" s="87" t="s">
        <v>102</v>
      </c>
      <c r="FZL435" s="87" t="s">
        <v>102</v>
      </c>
      <c r="FZM435" s="87" t="s">
        <v>102</v>
      </c>
      <c r="FZN435" s="87" t="s">
        <v>102</v>
      </c>
      <c r="FZO435" s="87" t="s">
        <v>102</v>
      </c>
      <c r="FZP435" s="87" t="s">
        <v>102</v>
      </c>
      <c r="FZQ435" s="87" t="s">
        <v>102</v>
      </c>
      <c r="FZR435" s="87" t="s">
        <v>102</v>
      </c>
      <c r="FZS435" s="87" t="s">
        <v>102</v>
      </c>
      <c r="FZT435" s="87" t="s">
        <v>102</v>
      </c>
      <c r="FZU435" s="87" t="s">
        <v>102</v>
      </c>
      <c r="FZV435" s="87" t="s">
        <v>102</v>
      </c>
      <c r="FZW435" s="87" t="s">
        <v>102</v>
      </c>
      <c r="FZX435" s="87" t="s">
        <v>102</v>
      </c>
      <c r="FZY435" s="87" t="s">
        <v>102</v>
      </c>
      <c r="FZZ435" s="87" t="s">
        <v>102</v>
      </c>
      <c r="GAA435" s="87" t="s">
        <v>102</v>
      </c>
      <c r="GAB435" s="87" t="s">
        <v>102</v>
      </c>
      <c r="GAC435" s="87" t="s">
        <v>102</v>
      </c>
      <c r="GAD435" s="87" t="s">
        <v>102</v>
      </c>
      <c r="GAE435" s="87" t="s">
        <v>102</v>
      </c>
      <c r="GAF435" s="87" t="s">
        <v>102</v>
      </c>
      <c r="GAG435" s="87" t="s">
        <v>102</v>
      </c>
      <c r="GAH435" s="87" t="s">
        <v>102</v>
      </c>
      <c r="GAI435" s="87" t="s">
        <v>102</v>
      </c>
      <c r="GAJ435" s="87" t="s">
        <v>102</v>
      </c>
      <c r="GAK435" s="87" t="s">
        <v>102</v>
      </c>
      <c r="GAL435" s="87" t="s">
        <v>102</v>
      </c>
      <c r="GAM435" s="87" t="s">
        <v>102</v>
      </c>
      <c r="GAN435" s="87" t="s">
        <v>102</v>
      </c>
      <c r="GAO435" s="87" t="s">
        <v>102</v>
      </c>
      <c r="GAP435" s="87" t="s">
        <v>102</v>
      </c>
      <c r="GAQ435" s="87" t="s">
        <v>102</v>
      </c>
      <c r="GAR435" s="87" t="s">
        <v>102</v>
      </c>
      <c r="GAS435" s="87" t="s">
        <v>102</v>
      </c>
      <c r="GAT435" s="87" t="s">
        <v>102</v>
      </c>
      <c r="GAU435" s="87" t="s">
        <v>102</v>
      </c>
      <c r="GAV435" s="87" t="s">
        <v>102</v>
      </c>
      <c r="GAW435" s="87" t="s">
        <v>102</v>
      </c>
      <c r="GAX435" s="87" t="s">
        <v>102</v>
      </c>
      <c r="GAY435" s="87" t="s">
        <v>102</v>
      </c>
      <c r="GAZ435" s="87" t="s">
        <v>102</v>
      </c>
      <c r="GBA435" s="87" t="s">
        <v>102</v>
      </c>
      <c r="GBB435" s="87" t="s">
        <v>102</v>
      </c>
      <c r="GBC435" s="87" t="s">
        <v>102</v>
      </c>
      <c r="GBD435" s="87" t="s">
        <v>102</v>
      </c>
      <c r="GBE435" s="87" t="s">
        <v>102</v>
      </c>
      <c r="GBF435" s="87" t="s">
        <v>102</v>
      </c>
      <c r="GBG435" s="87" t="s">
        <v>102</v>
      </c>
      <c r="GBH435" s="87" t="s">
        <v>102</v>
      </c>
      <c r="GBI435" s="87" t="s">
        <v>102</v>
      </c>
      <c r="GBJ435" s="87" t="s">
        <v>102</v>
      </c>
      <c r="GBK435" s="87" t="s">
        <v>102</v>
      </c>
      <c r="GBL435" s="87" t="s">
        <v>102</v>
      </c>
      <c r="GBM435" s="87" t="s">
        <v>102</v>
      </c>
      <c r="GBN435" s="87" t="s">
        <v>102</v>
      </c>
      <c r="GBO435" s="87" t="s">
        <v>102</v>
      </c>
      <c r="GBP435" s="87" t="s">
        <v>102</v>
      </c>
      <c r="GBQ435" s="87" t="s">
        <v>102</v>
      </c>
      <c r="GBR435" s="87" t="s">
        <v>102</v>
      </c>
      <c r="GBS435" s="87" t="s">
        <v>102</v>
      </c>
      <c r="GBT435" s="87" t="s">
        <v>102</v>
      </c>
      <c r="GBU435" s="87" t="s">
        <v>102</v>
      </c>
      <c r="GBV435" s="87" t="s">
        <v>102</v>
      </c>
      <c r="GBW435" s="87" t="s">
        <v>102</v>
      </c>
      <c r="GBX435" s="87" t="s">
        <v>102</v>
      </c>
      <c r="GBY435" s="87" t="s">
        <v>102</v>
      </c>
      <c r="GBZ435" s="87" t="s">
        <v>102</v>
      </c>
      <c r="GCA435" s="87" t="s">
        <v>102</v>
      </c>
      <c r="GCB435" s="87" t="s">
        <v>102</v>
      </c>
      <c r="GCC435" s="87" t="s">
        <v>102</v>
      </c>
      <c r="GCD435" s="87" t="s">
        <v>102</v>
      </c>
      <c r="GCE435" s="87" t="s">
        <v>102</v>
      </c>
      <c r="GCF435" s="87" t="s">
        <v>102</v>
      </c>
      <c r="GCG435" s="87" t="s">
        <v>102</v>
      </c>
      <c r="GCH435" s="87" t="s">
        <v>102</v>
      </c>
      <c r="GCI435" s="87" t="s">
        <v>102</v>
      </c>
      <c r="GCJ435" s="87" t="s">
        <v>102</v>
      </c>
      <c r="GCK435" s="87" t="s">
        <v>102</v>
      </c>
      <c r="GCL435" s="87" t="s">
        <v>102</v>
      </c>
      <c r="GCM435" s="87" t="s">
        <v>102</v>
      </c>
      <c r="GCN435" s="87" t="s">
        <v>102</v>
      </c>
      <c r="GCO435" s="87" t="s">
        <v>102</v>
      </c>
      <c r="GCP435" s="87" t="s">
        <v>102</v>
      </c>
      <c r="GCQ435" s="87" t="s">
        <v>102</v>
      </c>
      <c r="GCR435" s="87" t="s">
        <v>102</v>
      </c>
      <c r="GCS435" s="87" t="s">
        <v>102</v>
      </c>
      <c r="GCT435" s="87" t="s">
        <v>102</v>
      </c>
      <c r="GCU435" s="87" t="s">
        <v>102</v>
      </c>
      <c r="GCV435" s="87" t="s">
        <v>102</v>
      </c>
      <c r="GCW435" s="87" t="s">
        <v>102</v>
      </c>
      <c r="GCX435" s="87" t="s">
        <v>102</v>
      </c>
      <c r="GCY435" s="87" t="s">
        <v>102</v>
      </c>
      <c r="GCZ435" s="87" t="s">
        <v>102</v>
      </c>
      <c r="GDA435" s="87" t="s">
        <v>102</v>
      </c>
      <c r="GDB435" s="87" t="s">
        <v>102</v>
      </c>
      <c r="GDC435" s="87" t="s">
        <v>102</v>
      </c>
      <c r="GDD435" s="87" t="s">
        <v>102</v>
      </c>
      <c r="GDE435" s="87" t="s">
        <v>102</v>
      </c>
      <c r="GDF435" s="87" t="s">
        <v>102</v>
      </c>
      <c r="GDG435" s="87" t="s">
        <v>102</v>
      </c>
      <c r="GDH435" s="87" t="s">
        <v>102</v>
      </c>
      <c r="GDI435" s="87" t="s">
        <v>102</v>
      </c>
      <c r="GDJ435" s="87" t="s">
        <v>102</v>
      </c>
      <c r="GDK435" s="87" t="s">
        <v>102</v>
      </c>
      <c r="GDL435" s="87" t="s">
        <v>102</v>
      </c>
      <c r="GDM435" s="87" t="s">
        <v>102</v>
      </c>
      <c r="GDN435" s="87" t="s">
        <v>102</v>
      </c>
      <c r="GDO435" s="87" t="s">
        <v>102</v>
      </c>
      <c r="GDP435" s="87" t="s">
        <v>102</v>
      </c>
      <c r="GDQ435" s="87" t="s">
        <v>102</v>
      </c>
      <c r="GDR435" s="87" t="s">
        <v>102</v>
      </c>
      <c r="GDS435" s="87" t="s">
        <v>102</v>
      </c>
      <c r="GDT435" s="87" t="s">
        <v>102</v>
      </c>
      <c r="GDU435" s="87" t="s">
        <v>102</v>
      </c>
      <c r="GDV435" s="87" t="s">
        <v>102</v>
      </c>
      <c r="GDW435" s="87" t="s">
        <v>102</v>
      </c>
      <c r="GDX435" s="87" t="s">
        <v>102</v>
      </c>
      <c r="GDY435" s="87" t="s">
        <v>102</v>
      </c>
      <c r="GDZ435" s="87" t="s">
        <v>102</v>
      </c>
      <c r="GEA435" s="87" t="s">
        <v>102</v>
      </c>
      <c r="GEB435" s="87" t="s">
        <v>102</v>
      </c>
      <c r="GEC435" s="87" t="s">
        <v>102</v>
      </c>
      <c r="GED435" s="87" t="s">
        <v>102</v>
      </c>
      <c r="GEE435" s="87" t="s">
        <v>102</v>
      </c>
      <c r="GEF435" s="87" t="s">
        <v>102</v>
      </c>
      <c r="GEG435" s="87" t="s">
        <v>102</v>
      </c>
      <c r="GEH435" s="87" t="s">
        <v>102</v>
      </c>
      <c r="GEI435" s="87" t="s">
        <v>102</v>
      </c>
      <c r="GEJ435" s="87" t="s">
        <v>102</v>
      </c>
      <c r="GEK435" s="87" t="s">
        <v>102</v>
      </c>
      <c r="GEL435" s="87" t="s">
        <v>102</v>
      </c>
      <c r="GEM435" s="87" t="s">
        <v>102</v>
      </c>
      <c r="GEN435" s="87" t="s">
        <v>102</v>
      </c>
      <c r="GEO435" s="87" t="s">
        <v>102</v>
      </c>
      <c r="GEP435" s="87" t="s">
        <v>102</v>
      </c>
      <c r="GEQ435" s="87" t="s">
        <v>102</v>
      </c>
      <c r="GER435" s="87" t="s">
        <v>102</v>
      </c>
      <c r="GES435" s="87" t="s">
        <v>102</v>
      </c>
      <c r="GET435" s="87" t="s">
        <v>102</v>
      </c>
      <c r="GEU435" s="87" t="s">
        <v>102</v>
      </c>
      <c r="GEV435" s="87" t="s">
        <v>102</v>
      </c>
      <c r="GEW435" s="87" t="s">
        <v>102</v>
      </c>
      <c r="GEX435" s="87" t="s">
        <v>102</v>
      </c>
      <c r="GEY435" s="87" t="s">
        <v>102</v>
      </c>
      <c r="GEZ435" s="87" t="s">
        <v>102</v>
      </c>
      <c r="GFA435" s="87" t="s">
        <v>102</v>
      </c>
      <c r="GFB435" s="87" t="s">
        <v>102</v>
      </c>
      <c r="GFC435" s="87" t="s">
        <v>102</v>
      </c>
      <c r="GFD435" s="87" t="s">
        <v>102</v>
      </c>
      <c r="GFE435" s="87" t="s">
        <v>102</v>
      </c>
      <c r="GFF435" s="87" t="s">
        <v>102</v>
      </c>
      <c r="GFG435" s="87" t="s">
        <v>102</v>
      </c>
      <c r="GFH435" s="87" t="s">
        <v>102</v>
      </c>
      <c r="GFI435" s="87" t="s">
        <v>102</v>
      </c>
      <c r="GFJ435" s="87" t="s">
        <v>102</v>
      </c>
      <c r="GFK435" s="87" t="s">
        <v>102</v>
      </c>
      <c r="GFL435" s="87" t="s">
        <v>102</v>
      </c>
      <c r="GFM435" s="87" t="s">
        <v>102</v>
      </c>
      <c r="GFN435" s="87" t="s">
        <v>102</v>
      </c>
      <c r="GFO435" s="87" t="s">
        <v>102</v>
      </c>
      <c r="GFP435" s="87" t="s">
        <v>102</v>
      </c>
      <c r="GFQ435" s="87" t="s">
        <v>102</v>
      </c>
      <c r="GFR435" s="87" t="s">
        <v>102</v>
      </c>
      <c r="GFS435" s="87" t="s">
        <v>102</v>
      </c>
      <c r="GFT435" s="87" t="s">
        <v>102</v>
      </c>
      <c r="GFU435" s="87" t="s">
        <v>102</v>
      </c>
      <c r="GFV435" s="87" t="s">
        <v>102</v>
      </c>
      <c r="GFW435" s="87" t="s">
        <v>102</v>
      </c>
      <c r="GFX435" s="87" t="s">
        <v>102</v>
      </c>
      <c r="GFY435" s="87" t="s">
        <v>102</v>
      </c>
      <c r="GFZ435" s="87" t="s">
        <v>102</v>
      </c>
      <c r="GGA435" s="87" t="s">
        <v>102</v>
      </c>
      <c r="GGB435" s="87" t="s">
        <v>102</v>
      </c>
      <c r="GGC435" s="87" t="s">
        <v>102</v>
      </c>
      <c r="GGD435" s="87" t="s">
        <v>102</v>
      </c>
      <c r="GGE435" s="87" t="s">
        <v>102</v>
      </c>
      <c r="GGF435" s="87" t="s">
        <v>102</v>
      </c>
      <c r="GGG435" s="87" t="s">
        <v>102</v>
      </c>
      <c r="GGH435" s="87" t="s">
        <v>102</v>
      </c>
      <c r="GGI435" s="87" t="s">
        <v>102</v>
      </c>
      <c r="GGJ435" s="87" t="s">
        <v>102</v>
      </c>
      <c r="GGK435" s="87" t="s">
        <v>102</v>
      </c>
      <c r="GGL435" s="87" t="s">
        <v>102</v>
      </c>
      <c r="GGM435" s="87" t="s">
        <v>102</v>
      </c>
      <c r="GGN435" s="87" t="s">
        <v>102</v>
      </c>
      <c r="GGO435" s="87" t="s">
        <v>102</v>
      </c>
      <c r="GGP435" s="87" t="s">
        <v>102</v>
      </c>
      <c r="GGQ435" s="87" t="s">
        <v>102</v>
      </c>
      <c r="GGR435" s="87" t="s">
        <v>102</v>
      </c>
      <c r="GGS435" s="87" t="s">
        <v>102</v>
      </c>
      <c r="GGT435" s="87" t="s">
        <v>102</v>
      </c>
      <c r="GGU435" s="87" t="s">
        <v>102</v>
      </c>
      <c r="GGV435" s="87" t="s">
        <v>102</v>
      </c>
      <c r="GGW435" s="87" t="s">
        <v>102</v>
      </c>
      <c r="GGX435" s="87" t="s">
        <v>102</v>
      </c>
      <c r="GGY435" s="87" t="s">
        <v>102</v>
      </c>
      <c r="GGZ435" s="87" t="s">
        <v>102</v>
      </c>
      <c r="GHA435" s="87" t="s">
        <v>102</v>
      </c>
      <c r="GHB435" s="87" t="s">
        <v>102</v>
      </c>
      <c r="GHC435" s="87" t="s">
        <v>102</v>
      </c>
      <c r="GHD435" s="87" t="s">
        <v>102</v>
      </c>
      <c r="GHE435" s="87" t="s">
        <v>102</v>
      </c>
      <c r="GHF435" s="87" t="s">
        <v>102</v>
      </c>
      <c r="GHG435" s="87" t="s">
        <v>102</v>
      </c>
      <c r="GHH435" s="87" t="s">
        <v>102</v>
      </c>
      <c r="GHI435" s="87" t="s">
        <v>102</v>
      </c>
      <c r="GHJ435" s="87" t="s">
        <v>102</v>
      </c>
      <c r="GHK435" s="87" t="s">
        <v>102</v>
      </c>
      <c r="GHL435" s="87" t="s">
        <v>102</v>
      </c>
      <c r="GHM435" s="87" t="s">
        <v>102</v>
      </c>
      <c r="GHN435" s="87" t="s">
        <v>102</v>
      </c>
      <c r="GHO435" s="87" t="s">
        <v>102</v>
      </c>
      <c r="GHP435" s="87" t="s">
        <v>102</v>
      </c>
      <c r="GHQ435" s="87" t="s">
        <v>102</v>
      </c>
      <c r="GHR435" s="87" t="s">
        <v>102</v>
      </c>
      <c r="GHS435" s="87" t="s">
        <v>102</v>
      </c>
      <c r="GHT435" s="87" t="s">
        <v>102</v>
      </c>
      <c r="GHU435" s="87" t="s">
        <v>102</v>
      </c>
      <c r="GHV435" s="87" t="s">
        <v>102</v>
      </c>
      <c r="GHW435" s="87" t="s">
        <v>102</v>
      </c>
      <c r="GHX435" s="87" t="s">
        <v>102</v>
      </c>
      <c r="GHY435" s="87" t="s">
        <v>102</v>
      </c>
      <c r="GHZ435" s="87" t="s">
        <v>102</v>
      </c>
      <c r="GIA435" s="87" t="s">
        <v>102</v>
      </c>
      <c r="GIB435" s="87" t="s">
        <v>102</v>
      </c>
      <c r="GIC435" s="87" t="s">
        <v>102</v>
      </c>
      <c r="GID435" s="87" t="s">
        <v>102</v>
      </c>
      <c r="GIE435" s="87" t="s">
        <v>102</v>
      </c>
      <c r="GIF435" s="87" t="s">
        <v>102</v>
      </c>
      <c r="GIG435" s="87" t="s">
        <v>102</v>
      </c>
      <c r="GIH435" s="87" t="s">
        <v>102</v>
      </c>
      <c r="GII435" s="87" t="s">
        <v>102</v>
      </c>
      <c r="GIJ435" s="87" t="s">
        <v>102</v>
      </c>
      <c r="GIK435" s="87" t="s">
        <v>102</v>
      </c>
      <c r="GIL435" s="87" t="s">
        <v>102</v>
      </c>
      <c r="GIM435" s="87" t="s">
        <v>102</v>
      </c>
      <c r="GIN435" s="87" t="s">
        <v>102</v>
      </c>
      <c r="GIO435" s="87" t="s">
        <v>102</v>
      </c>
      <c r="GIP435" s="87" t="s">
        <v>102</v>
      </c>
      <c r="GIQ435" s="87" t="s">
        <v>102</v>
      </c>
      <c r="GIR435" s="87" t="s">
        <v>102</v>
      </c>
      <c r="GIS435" s="87" t="s">
        <v>102</v>
      </c>
      <c r="GIT435" s="87" t="s">
        <v>102</v>
      </c>
      <c r="GIU435" s="87" t="s">
        <v>102</v>
      </c>
      <c r="GIV435" s="87" t="s">
        <v>102</v>
      </c>
      <c r="GIW435" s="87" t="s">
        <v>102</v>
      </c>
      <c r="GIX435" s="87" t="s">
        <v>102</v>
      </c>
      <c r="GIY435" s="87" t="s">
        <v>102</v>
      </c>
      <c r="GIZ435" s="87" t="s">
        <v>102</v>
      </c>
      <c r="GJA435" s="87" t="s">
        <v>102</v>
      </c>
      <c r="GJB435" s="87" t="s">
        <v>102</v>
      </c>
      <c r="GJC435" s="87" t="s">
        <v>102</v>
      </c>
      <c r="GJD435" s="87" t="s">
        <v>102</v>
      </c>
      <c r="GJE435" s="87" t="s">
        <v>102</v>
      </c>
      <c r="GJF435" s="87" t="s">
        <v>102</v>
      </c>
      <c r="GJG435" s="87" t="s">
        <v>102</v>
      </c>
      <c r="GJH435" s="87" t="s">
        <v>102</v>
      </c>
      <c r="GJI435" s="87" t="s">
        <v>102</v>
      </c>
      <c r="GJJ435" s="87" t="s">
        <v>102</v>
      </c>
      <c r="GJK435" s="87" t="s">
        <v>102</v>
      </c>
      <c r="GJL435" s="87" t="s">
        <v>102</v>
      </c>
      <c r="GJM435" s="87" t="s">
        <v>102</v>
      </c>
      <c r="GJN435" s="87" t="s">
        <v>102</v>
      </c>
      <c r="GJO435" s="87" t="s">
        <v>102</v>
      </c>
      <c r="GJP435" s="87" t="s">
        <v>102</v>
      </c>
      <c r="GJQ435" s="87" t="s">
        <v>102</v>
      </c>
      <c r="GJR435" s="87" t="s">
        <v>102</v>
      </c>
      <c r="GJS435" s="87" t="s">
        <v>102</v>
      </c>
      <c r="GJT435" s="87" t="s">
        <v>102</v>
      </c>
      <c r="GJU435" s="87" t="s">
        <v>102</v>
      </c>
      <c r="GJV435" s="87" t="s">
        <v>102</v>
      </c>
      <c r="GJW435" s="87" t="s">
        <v>102</v>
      </c>
      <c r="GJX435" s="87" t="s">
        <v>102</v>
      </c>
      <c r="GJY435" s="87" t="s">
        <v>102</v>
      </c>
      <c r="GJZ435" s="87" t="s">
        <v>102</v>
      </c>
      <c r="GKA435" s="87" t="s">
        <v>102</v>
      </c>
      <c r="GKB435" s="87" t="s">
        <v>102</v>
      </c>
      <c r="GKC435" s="87" t="s">
        <v>102</v>
      </c>
      <c r="GKD435" s="87" t="s">
        <v>102</v>
      </c>
      <c r="GKE435" s="87" t="s">
        <v>102</v>
      </c>
      <c r="GKF435" s="87" t="s">
        <v>102</v>
      </c>
      <c r="GKG435" s="87" t="s">
        <v>102</v>
      </c>
      <c r="GKH435" s="87" t="s">
        <v>102</v>
      </c>
      <c r="GKI435" s="87" t="s">
        <v>102</v>
      </c>
      <c r="GKJ435" s="87" t="s">
        <v>102</v>
      </c>
      <c r="GKK435" s="87" t="s">
        <v>102</v>
      </c>
      <c r="GKL435" s="87" t="s">
        <v>102</v>
      </c>
      <c r="GKM435" s="87" t="s">
        <v>102</v>
      </c>
      <c r="GKN435" s="87" t="s">
        <v>102</v>
      </c>
      <c r="GKO435" s="87" t="s">
        <v>102</v>
      </c>
      <c r="GKP435" s="87" t="s">
        <v>102</v>
      </c>
      <c r="GKQ435" s="87" t="s">
        <v>102</v>
      </c>
      <c r="GKR435" s="87" t="s">
        <v>102</v>
      </c>
      <c r="GKS435" s="87" t="s">
        <v>102</v>
      </c>
      <c r="GKT435" s="87" t="s">
        <v>102</v>
      </c>
      <c r="GKU435" s="87" t="s">
        <v>102</v>
      </c>
      <c r="GKV435" s="87" t="s">
        <v>102</v>
      </c>
      <c r="GKW435" s="87" t="s">
        <v>102</v>
      </c>
      <c r="GKX435" s="87" t="s">
        <v>102</v>
      </c>
      <c r="GKY435" s="87" t="s">
        <v>102</v>
      </c>
      <c r="GKZ435" s="87" t="s">
        <v>102</v>
      </c>
      <c r="GLA435" s="87" t="s">
        <v>102</v>
      </c>
      <c r="GLB435" s="87" t="s">
        <v>102</v>
      </c>
      <c r="GLC435" s="87" t="s">
        <v>102</v>
      </c>
      <c r="GLD435" s="87" t="s">
        <v>102</v>
      </c>
      <c r="GLE435" s="87" t="s">
        <v>102</v>
      </c>
      <c r="GLF435" s="87" t="s">
        <v>102</v>
      </c>
      <c r="GLG435" s="87" t="s">
        <v>102</v>
      </c>
      <c r="GLH435" s="87" t="s">
        <v>102</v>
      </c>
      <c r="GLI435" s="87" t="s">
        <v>102</v>
      </c>
      <c r="GLJ435" s="87" t="s">
        <v>102</v>
      </c>
      <c r="GLK435" s="87" t="s">
        <v>102</v>
      </c>
      <c r="GLL435" s="87" t="s">
        <v>102</v>
      </c>
      <c r="GLM435" s="87" t="s">
        <v>102</v>
      </c>
      <c r="GLN435" s="87" t="s">
        <v>102</v>
      </c>
      <c r="GLO435" s="87" t="s">
        <v>102</v>
      </c>
      <c r="GLP435" s="87" t="s">
        <v>102</v>
      </c>
      <c r="GLQ435" s="87" t="s">
        <v>102</v>
      </c>
      <c r="GLR435" s="87" t="s">
        <v>102</v>
      </c>
      <c r="GLS435" s="87" t="s">
        <v>102</v>
      </c>
      <c r="GLT435" s="87" t="s">
        <v>102</v>
      </c>
      <c r="GLU435" s="87" t="s">
        <v>102</v>
      </c>
      <c r="GLV435" s="87" t="s">
        <v>102</v>
      </c>
      <c r="GLW435" s="87" t="s">
        <v>102</v>
      </c>
      <c r="GLX435" s="87" t="s">
        <v>102</v>
      </c>
      <c r="GLY435" s="87" t="s">
        <v>102</v>
      </c>
      <c r="GLZ435" s="87" t="s">
        <v>102</v>
      </c>
      <c r="GMA435" s="87" t="s">
        <v>102</v>
      </c>
      <c r="GMB435" s="87" t="s">
        <v>102</v>
      </c>
      <c r="GMC435" s="87" t="s">
        <v>102</v>
      </c>
      <c r="GMD435" s="87" t="s">
        <v>102</v>
      </c>
      <c r="GME435" s="87" t="s">
        <v>102</v>
      </c>
      <c r="GMF435" s="87" t="s">
        <v>102</v>
      </c>
      <c r="GMG435" s="87" t="s">
        <v>102</v>
      </c>
      <c r="GMH435" s="87" t="s">
        <v>102</v>
      </c>
      <c r="GMI435" s="87" t="s">
        <v>102</v>
      </c>
      <c r="GMJ435" s="87" t="s">
        <v>102</v>
      </c>
      <c r="GMK435" s="87" t="s">
        <v>102</v>
      </c>
      <c r="GML435" s="87" t="s">
        <v>102</v>
      </c>
      <c r="GMM435" s="87" t="s">
        <v>102</v>
      </c>
      <c r="GMN435" s="87" t="s">
        <v>102</v>
      </c>
      <c r="GMO435" s="87" t="s">
        <v>102</v>
      </c>
      <c r="GMP435" s="87" t="s">
        <v>102</v>
      </c>
      <c r="GMQ435" s="87" t="s">
        <v>102</v>
      </c>
      <c r="GMR435" s="87" t="s">
        <v>102</v>
      </c>
      <c r="GMS435" s="87" t="s">
        <v>102</v>
      </c>
      <c r="GMT435" s="87" t="s">
        <v>102</v>
      </c>
      <c r="GMU435" s="87" t="s">
        <v>102</v>
      </c>
      <c r="GMV435" s="87" t="s">
        <v>102</v>
      </c>
      <c r="GMW435" s="87" t="s">
        <v>102</v>
      </c>
      <c r="GMX435" s="87" t="s">
        <v>102</v>
      </c>
      <c r="GMY435" s="87" t="s">
        <v>102</v>
      </c>
      <c r="GMZ435" s="87" t="s">
        <v>102</v>
      </c>
      <c r="GNA435" s="87" t="s">
        <v>102</v>
      </c>
      <c r="GNB435" s="87" t="s">
        <v>102</v>
      </c>
      <c r="GNC435" s="87" t="s">
        <v>102</v>
      </c>
      <c r="GND435" s="87" t="s">
        <v>102</v>
      </c>
      <c r="GNE435" s="87" t="s">
        <v>102</v>
      </c>
      <c r="GNF435" s="87" t="s">
        <v>102</v>
      </c>
      <c r="GNG435" s="87" t="s">
        <v>102</v>
      </c>
      <c r="GNH435" s="87" t="s">
        <v>102</v>
      </c>
      <c r="GNI435" s="87" t="s">
        <v>102</v>
      </c>
      <c r="GNJ435" s="87" t="s">
        <v>102</v>
      </c>
      <c r="GNK435" s="87" t="s">
        <v>102</v>
      </c>
      <c r="GNL435" s="87" t="s">
        <v>102</v>
      </c>
      <c r="GNM435" s="87" t="s">
        <v>102</v>
      </c>
      <c r="GNN435" s="87" t="s">
        <v>102</v>
      </c>
      <c r="GNO435" s="87" t="s">
        <v>102</v>
      </c>
      <c r="GNP435" s="87" t="s">
        <v>102</v>
      </c>
      <c r="GNQ435" s="87" t="s">
        <v>102</v>
      </c>
      <c r="GNR435" s="87" t="s">
        <v>102</v>
      </c>
      <c r="GNS435" s="87" t="s">
        <v>102</v>
      </c>
      <c r="GNT435" s="87" t="s">
        <v>102</v>
      </c>
      <c r="GNU435" s="87" t="s">
        <v>102</v>
      </c>
      <c r="GNV435" s="87" t="s">
        <v>102</v>
      </c>
      <c r="GNW435" s="87" t="s">
        <v>102</v>
      </c>
      <c r="GNX435" s="87" t="s">
        <v>102</v>
      </c>
      <c r="GNY435" s="87" t="s">
        <v>102</v>
      </c>
      <c r="GNZ435" s="87" t="s">
        <v>102</v>
      </c>
      <c r="GOA435" s="87" t="s">
        <v>102</v>
      </c>
      <c r="GOB435" s="87" t="s">
        <v>102</v>
      </c>
      <c r="GOC435" s="87" t="s">
        <v>102</v>
      </c>
      <c r="GOD435" s="87" t="s">
        <v>102</v>
      </c>
      <c r="GOE435" s="87" t="s">
        <v>102</v>
      </c>
      <c r="GOF435" s="87" t="s">
        <v>102</v>
      </c>
      <c r="GOG435" s="87" t="s">
        <v>102</v>
      </c>
      <c r="GOH435" s="87" t="s">
        <v>102</v>
      </c>
      <c r="GOI435" s="87" t="s">
        <v>102</v>
      </c>
      <c r="GOJ435" s="87" t="s">
        <v>102</v>
      </c>
      <c r="GOK435" s="87" t="s">
        <v>102</v>
      </c>
      <c r="GOL435" s="87" t="s">
        <v>102</v>
      </c>
      <c r="GOM435" s="87" t="s">
        <v>102</v>
      </c>
      <c r="GON435" s="87" t="s">
        <v>102</v>
      </c>
      <c r="GOO435" s="87" t="s">
        <v>102</v>
      </c>
      <c r="GOP435" s="87" t="s">
        <v>102</v>
      </c>
      <c r="GOQ435" s="87" t="s">
        <v>102</v>
      </c>
      <c r="GOR435" s="87" t="s">
        <v>102</v>
      </c>
      <c r="GOS435" s="87" t="s">
        <v>102</v>
      </c>
      <c r="GOT435" s="87" t="s">
        <v>102</v>
      </c>
      <c r="GOU435" s="87" t="s">
        <v>102</v>
      </c>
      <c r="GOV435" s="87" t="s">
        <v>102</v>
      </c>
      <c r="GOW435" s="87" t="s">
        <v>102</v>
      </c>
      <c r="GOX435" s="87" t="s">
        <v>102</v>
      </c>
      <c r="GOY435" s="87" t="s">
        <v>102</v>
      </c>
      <c r="GOZ435" s="87" t="s">
        <v>102</v>
      </c>
      <c r="GPA435" s="87" t="s">
        <v>102</v>
      </c>
      <c r="GPB435" s="87" t="s">
        <v>102</v>
      </c>
      <c r="GPC435" s="87" t="s">
        <v>102</v>
      </c>
      <c r="GPD435" s="87" t="s">
        <v>102</v>
      </c>
      <c r="GPE435" s="87" t="s">
        <v>102</v>
      </c>
      <c r="GPF435" s="87" t="s">
        <v>102</v>
      </c>
      <c r="GPG435" s="87" t="s">
        <v>102</v>
      </c>
      <c r="GPH435" s="87" t="s">
        <v>102</v>
      </c>
      <c r="GPI435" s="87" t="s">
        <v>102</v>
      </c>
      <c r="GPJ435" s="87" t="s">
        <v>102</v>
      </c>
      <c r="GPK435" s="87" t="s">
        <v>102</v>
      </c>
      <c r="GPL435" s="87" t="s">
        <v>102</v>
      </c>
      <c r="GPM435" s="87" t="s">
        <v>102</v>
      </c>
      <c r="GPN435" s="87" t="s">
        <v>102</v>
      </c>
      <c r="GPO435" s="87" t="s">
        <v>102</v>
      </c>
      <c r="GPP435" s="87" t="s">
        <v>102</v>
      </c>
      <c r="GPQ435" s="87" t="s">
        <v>102</v>
      </c>
      <c r="GPR435" s="87" t="s">
        <v>102</v>
      </c>
      <c r="GPS435" s="87" t="s">
        <v>102</v>
      </c>
      <c r="GPT435" s="87" t="s">
        <v>102</v>
      </c>
      <c r="GPU435" s="87" t="s">
        <v>102</v>
      </c>
      <c r="GPV435" s="87" t="s">
        <v>102</v>
      </c>
      <c r="GPW435" s="87" t="s">
        <v>102</v>
      </c>
      <c r="GPX435" s="87" t="s">
        <v>102</v>
      </c>
      <c r="GPY435" s="87" t="s">
        <v>102</v>
      </c>
      <c r="GPZ435" s="87" t="s">
        <v>102</v>
      </c>
      <c r="GQA435" s="87" t="s">
        <v>102</v>
      </c>
      <c r="GQB435" s="87" t="s">
        <v>102</v>
      </c>
      <c r="GQC435" s="87" t="s">
        <v>102</v>
      </c>
      <c r="GQD435" s="87" t="s">
        <v>102</v>
      </c>
      <c r="GQE435" s="87" t="s">
        <v>102</v>
      </c>
      <c r="GQF435" s="87" t="s">
        <v>102</v>
      </c>
      <c r="GQG435" s="87" t="s">
        <v>102</v>
      </c>
      <c r="GQH435" s="87" t="s">
        <v>102</v>
      </c>
      <c r="GQI435" s="87" t="s">
        <v>102</v>
      </c>
      <c r="GQJ435" s="87" t="s">
        <v>102</v>
      </c>
      <c r="GQK435" s="87" t="s">
        <v>102</v>
      </c>
      <c r="GQL435" s="87" t="s">
        <v>102</v>
      </c>
      <c r="GQM435" s="87" t="s">
        <v>102</v>
      </c>
      <c r="GQN435" s="87" t="s">
        <v>102</v>
      </c>
      <c r="GQO435" s="87" t="s">
        <v>102</v>
      </c>
      <c r="GQP435" s="87" t="s">
        <v>102</v>
      </c>
      <c r="GQQ435" s="87" t="s">
        <v>102</v>
      </c>
      <c r="GQR435" s="87" t="s">
        <v>102</v>
      </c>
      <c r="GQS435" s="87" t="s">
        <v>102</v>
      </c>
      <c r="GQT435" s="87" t="s">
        <v>102</v>
      </c>
      <c r="GQU435" s="87" t="s">
        <v>102</v>
      </c>
      <c r="GQV435" s="87" t="s">
        <v>102</v>
      </c>
      <c r="GQW435" s="87" t="s">
        <v>102</v>
      </c>
      <c r="GQX435" s="87" t="s">
        <v>102</v>
      </c>
      <c r="GQY435" s="87" t="s">
        <v>102</v>
      </c>
      <c r="GQZ435" s="87" t="s">
        <v>102</v>
      </c>
      <c r="GRA435" s="87" t="s">
        <v>102</v>
      </c>
      <c r="GRB435" s="87" t="s">
        <v>102</v>
      </c>
      <c r="GRC435" s="87" t="s">
        <v>102</v>
      </c>
      <c r="GRD435" s="87" t="s">
        <v>102</v>
      </c>
      <c r="GRE435" s="87" t="s">
        <v>102</v>
      </c>
      <c r="GRF435" s="87" t="s">
        <v>102</v>
      </c>
      <c r="GRG435" s="87" t="s">
        <v>102</v>
      </c>
      <c r="GRH435" s="87" t="s">
        <v>102</v>
      </c>
      <c r="GRI435" s="87" t="s">
        <v>102</v>
      </c>
      <c r="GRJ435" s="87" t="s">
        <v>102</v>
      </c>
      <c r="GRK435" s="87" t="s">
        <v>102</v>
      </c>
      <c r="GRL435" s="87" t="s">
        <v>102</v>
      </c>
      <c r="GRM435" s="87" t="s">
        <v>102</v>
      </c>
      <c r="GRN435" s="87" t="s">
        <v>102</v>
      </c>
      <c r="GRO435" s="87" t="s">
        <v>102</v>
      </c>
      <c r="GRP435" s="87" t="s">
        <v>102</v>
      </c>
      <c r="GRQ435" s="87" t="s">
        <v>102</v>
      </c>
      <c r="GRR435" s="87" t="s">
        <v>102</v>
      </c>
      <c r="GRS435" s="87" t="s">
        <v>102</v>
      </c>
      <c r="GRT435" s="87" t="s">
        <v>102</v>
      </c>
      <c r="GRU435" s="87" t="s">
        <v>102</v>
      </c>
      <c r="GRV435" s="87" t="s">
        <v>102</v>
      </c>
      <c r="GRW435" s="87" t="s">
        <v>102</v>
      </c>
      <c r="GRX435" s="87" t="s">
        <v>102</v>
      </c>
      <c r="GRY435" s="87" t="s">
        <v>102</v>
      </c>
      <c r="GRZ435" s="87" t="s">
        <v>102</v>
      </c>
      <c r="GSA435" s="87" t="s">
        <v>102</v>
      </c>
      <c r="GSB435" s="87" t="s">
        <v>102</v>
      </c>
      <c r="GSC435" s="87" t="s">
        <v>102</v>
      </c>
      <c r="GSD435" s="87" t="s">
        <v>102</v>
      </c>
      <c r="GSE435" s="87" t="s">
        <v>102</v>
      </c>
      <c r="GSF435" s="87" t="s">
        <v>102</v>
      </c>
      <c r="GSG435" s="87" t="s">
        <v>102</v>
      </c>
      <c r="GSH435" s="87" t="s">
        <v>102</v>
      </c>
      <c r="GSI435" s="87" t="s">
        <v>102</v>
      </c>
      <c r="GSJ435" s="87" t="s">
        <v>102</v>
      </c>
      <c r="GSK435" s="87" t="s">
        <v>102</v>
      </c>
      <c r="GSL435" s="87" t="s">
        <v>102</v>
      </c>
      <c r="GSM435" s="87" t="s">
        <v>102</v>
      </c>
      <c r="GSN435" s="87" t="s">
        <v>102</v>
      </c>
      <c r="GSO435" s="87" t="s">
        <v>102</v>
      </c>
      <c r="GSP435" s="87" t="s">
        <v>102</v>
      </c>
      <c r="GSQ435" s="87" t="s">
        <v>102</v>
      </c>
      <c r="GSR435" s="87" t="s">
        <v>102</v>
      </c>
      <c r="GSS435" s="87" t="s">
        <v>102</v>
      </c>
      <c r="GST435" s="87" t="s">
        <v>102</v>
      </c>
      <c r="GSU435" s="87" t="s">
        <v>102</v>
      </c>
      <c r="GSV435" s="87" t="s">
        <v>102</v>
      </c>
      <c r="GSW435" s="87" t="s">
        <v>102</v>
      </c>
      <c r="GSX435" s="87" t="s">
        <v>102</v>
      </c>
      <c r="GSY435" s="87" t="s">
        <v>102</v>
      </c>
      <c r="GSZ435" s="87" t="s">
        <v>102</v>
      </c>
      <c r="GTA435" s="87" t="s">
        <v>102</v>
      </c>
      <c r="GTB435" s="87" t="s">
        <v>102</v>
      </c>
      <c r="GTC435" s="87" t="s">
        <v>102</v>
      </c>
      <c r="GTD435" s="87" t="s">
        <v>102</v>
      </c>
      <c r="GTE435" s="87" t="s">
        <v>102</v>
      </c>
      <c r="GTF435" s="87" t="s">
        <v>102</v>
      </c>
      <c r="GTG435" s="87" t="s">
        <v>102</v>
      </c>
      <c r="GTH435" s="87" t="s">
        <v>102</v>
      </c>
      <c r="GTI435" s="87" t="s">
        <v>102</v>
      </c>
      <c r="GTJ435" s="87" t="s">
        <v>102</v>
      </c>
      <c r="GTK435" s="87" t="s">
        <v>102</v>
      </c>
      <c r="GTL435" s="87" t="s">
        <v>102</v>
      </c>
      <c r="GTM435" s="87" t="s">
        <v>102</v>
      </c>
      <c r="GTN435" s="87" t="s">
        <v>102</v>
      </c>
      <c r="GTO435" s="87" t="s">
        <v>102</v>
      </c>
      <c r="GTP435" s="87" t="s">
        <v>102</v>
      </c>
      <c r="GTQ435" s="87" t="s">
        <v>102</v>
      </c>
      <c r="GTR435" s="87" t="s">
        <v>102</v>
      </c>
      <c r="GTS435" s="87" t="s">
        <v>102</v>
      </c>
      <c r="GTT435" s="87" t="s">
        <v>102</v>
      </c>
      <c r="GTU435" s="87" t="s">
        <v>102</v>
      </c>
      <c r="GTV435" s="87" t="s">
        <v>102</v>
      </c>
      <c r="GTW435" s="87" t="s">
        <v>102</v>
      </c>
      <c r="GTX435" s="87" t="s">
        <v>102</v>
      </c>
      <c r="GTY435" s="87" t="s">
        <v>102</v>
      </c>
      <c r="GTZ435" s="87" t="s">
        <v>102</v>
      </c>
      <c r="GUA435" s="87" t="s">
        <v>102</v>
      </c>
      <c r="GUB435" s="87" t="s">
        <v>102</v>
      </c>
      <c r="GUC435" s="87" t="s">
        <v>102</v>
      </c>
      <c r="GUD435" s="87" t="s">
        <v>102</v>
      </c>
      <c r="GUE435" s="87" t="s">
        <v>102</v>
      </c>
      <c r="GUF435" s="87" t="s">
        <v>102</v>
      </c>
      <c r="GUG435" s="87" t="s">
        <v>102</v>
      </c>
      <c r="GUH435" s="87" t="s">
        <v>102</v>
      </c>
      <c r="GUI435" s="87" t="s">
        <v>102</v>
      </c>
      <c r="GUJ435" s="87" t="s">
        <v>102</v>
      </c>
      <c r="GUK435" s="87" t="s">
        <v>102</v>
      </c>
      <c r="GUL435" s="87" t="s">
        <v>102</v>
      </c>
      <c r="GUM435" s="87" t="s">
        <v>102</v>
      </c>
      <c r="GUN435" s="87" t="s">
        <v>102</v>
      </c>
      <c r="GUO435" s="87" t="s">
        <v>102</v>
      </c>
      <c r="GUP435" s="87" t="s">
        <v>102</v>
      </c>
      <c r="GUQ435" s="87" t="s">
        <v>102</v>
      </c>
      <c r="GUR435" s="87" t="s">
        <v>102</v>
      </c>
      <c r="GUS435" s="87" t="s">
        <v>102</v>
      </c>
      <c r="GUT435" s="87" t="s">
        <v>102</v>
      </c>
      <c r="GUU435" s="87" t="s">
        <v>102</v>
      </c>
      <c r="GUV435" s="87" t="s">
        <v>102</v>
      </c>
      <c r="GUW435" s="87" t="s">
        <v>102</v>
      </c>
      <c r="GUX435" s="87" t="s">
        <v>102</v>
      </c>
      <c r="GUY435" s="87" t="s">
        <v>102</v>
      </c>
      <c r="GUZ435" s="87" t="s">
        <v>102</v>
      </c>
      <c r="GVA435" s="87" t="s">
        <v>102</v>
      </c>
      <c r="GVB435" s="87" t="s">
        <v>102</v>
      </c>
      <c r="GVC435" s="87" t="s">
        <v>102</v>
      </c>
      <c r="GVD435" s="87" t="s">
        <v>102</v>
      </c>
      <c r="GVE435" s="87" t="s">
        <v>102</v>
      </c>
      <c r="GVF435" s="87" t="s">
        <v>102</v>
      </c>
      <c r="GVG435" s="87" t="s">
        <v>102</v>
      </c>
      <c r="GVH435" s="87" t="s">
        <v>102</v>
      </c>
      <c r="GVI435" s="87" t="s">
        <v>102</v>
      </c>
      <c r="GVJ435" s="87" t="s">
        <v>102</v>
      </c>
      <c r="GVK435" s="87" t="s">
        <v>102</v>
      </c>
      <c r="GVL435" s="87" t="s">
        <v>102</v>
      </c>
      <c r="GVM435" s="87" t="s">
        <v>102</v>
      </c>
      <c r="GVN435" s="87" t="s">
        <v>102</v>
      </c>
      <c r="GVO435" s="87" t="s">
        <v>102</v>
      </c>
      <c r="GVP435" s="87" t="s">
        <v>102</v>
      </c>
      <c r="GVQ435" s="87" t="s">
        <v>102</v>
      </c>
      <c r="GVR435" s="87" t="s">
        <v>102</v>
      </c>
      <c r="GVS435" s="87" t="s">
        <v>102</v>
      </c>
      <c r="GVT435" s="87" t="s">
        <v>102</v>
      </c>
      <c r="GVU435" s="87" t="s">
        <v>102</v>
      </c>
      <c r="GVV435" s="87" t="s">
        <v>102</v>
      </c>
      <c r="GVW435" s="87" t="s">
        <v>102</v>
      </c>
      <c r="GVX435" s="87" t="s">
        <v>102</v>
      </c>
      <c r="GVY435" s="87" t="s">
        <v>102</v>
      </c>
      <c r="GVZ435" s="87" t="s">
        <v>102</v>
      </c>
      <c r="GWA435" s="87" t="s">
        <v>102</v>
      </c>
      <c r="GWB435" s="87" t="s">
        <v>102</v>
      </c>
      <c r="GWC435" s="87" t="s">
        <v>102</v>
      </c>
      <c r="GWD435" s="87" t="s">
        <v>102</v>
      </c>
      <c r="GWE435" s="87" t="s">
        <v>102</v>
      </c>
      <c r="GWF435" s="87" t="s">
        <v>102</v>
      </c>
      <c r="GWG435" s="87" t="s">
        <v>102</v>
      </c>
      <c r="GWH435" s="87" t="s">
        <v>102</v>
      </c>
      <c r="GWI435" s="87" t="s">
        <v>102</v>
      </c>
      <c r="GWJ435" s="87" t="s">
        <v>102</v>
      </c>
      <c r="GWK435" s="87" t="s">
        <v>102</v>
      </c>
      <c r="GWL435" s="87" t="s">
        <v>102</v>
      </c>
      <c r="GWM435" s="87" t="s">
        <v>102</v>
      </c>
      <c r="GWN435" s="87" t="s">
        <v>102</v>
      </c>
      <c r="GWO435" s="87" t="s">
        <v>102</v>
      </c>
      <c r="GWP435" s="87" t="s">
        <v>102</v>
      </c>
      <c r="GWQ435" s="87" t="s">
        <v>102</v>
      </c>
      <c r="GWR435" s="87" t="s">
        <v>102</v>
      </c>
      <c r="GWS435" s="87" t="s">
        <v>102</v>
      </c>
      <c r="GWT435" s="87" t="s">
        <v>102</v>
      </c>
      <c r="GWU435" s="87" t="s">
        <v>102</v>
      </c>
      <c r="GWV435" s="87" t="s">
        <v>102</v>
      </c>
      <c r="GWW435" s="87" t="s">
        <v>102</v>
      </c>
      <c r="GWX435" s="87" t="s">
        <v>102</v>
      </c>
      <c r="GWY435" s="87" t="s">
        <v>102</v>
      </c>
      <c r="GWZ435" s="87" t="s">
        <v>102</v>
      </c>
      <c r="GXA435" s="87" t="s">
        <v>102</v>
      </c>
      <c r="GXB435" s="87" t="s">
        <v>102</v>
      </c>
      <c r="GXC435" s="87" t="s">
        <v>102</v>
      </c>
      <c r="GXD435" s="87" t="s">
        <v>102</v>
      </c>
      <c r="GXE435" s="87" t="s">
        <v>102</v>
      </c>
      <c r="GXF435" s="87" t="s">
        <v>102</v>
      </c>
      <c r="GXG435" s="87" t="s">
        <v>102</v>
      </c>
      <c r="GXH435" s="87" t="s">
        <v>102</v>
      </c>
      <c r="GXI435" s="87" t="s">
        <v>102</v>
      </c>
      <c r="GXJ435" s="87" t="s">
        <v>102</v>
      </c>
      <c r="GXK435" s="87" t="s">
        <v>102</v>
      </c>
      <c r="GXL435" s="87" t="s">
        <v>102</v>
      </c>
      <c r="GXM435" s="87" t="s">
        <v>102</v>
      </c>
      <c r="GXN435" s="87" t="s">
        <v>102</v>
      </c>
      <c r="GXO435" s="87" t="s">
        <v>102</v>
      </c>
      <c r="GXP435" s="87" t="s">
        <v>102</v>
      </c>
      <c r="GXQ435" s="87" t="s">
        <v>102</v>
      </c>
      <c r="GXR435" s="87" t="s">
        <v>102</v>
      </c>
      <c r="GXS435" s="87" t="s">
        <v>102</v>
      </c>
      <c r="GXT435" s="87" t="s">
        <v>102</v>
      </c>
      <c r="GXU435" s="87" t="s">
        <v>102</v>
      </c>
      <c r="GXV435" s="87" t="s">
        <v>102</v>
      </c>
      <c r="GXW435" s="87" t="s">
        <v>102</v>
      </c>
      <c r="GXX435" s="87" t="s">
        <v>102</v>
      </c>
      <c r="GXY435" s="87" t="s">
        <v>102</v>
      </c>
      <c r="GXZ435" s="87" t="s">
        <v>102</v>
      </c>
      <c r="GYA435" s="87" t="s">
        <v>102</v>
      </c>
      <c r="GYB435" s="87" t="s">
        <v>102</v>
      </c>
      <c r="GYC435" s="87" t="s">
        <v>102</v>
      </c>
      <c r="GYD435" s="87" t="s">
        <v>102</v>
      </c>
      <c r="GYE435" s="87" t="s">
        <v>102</v>
      </c>
      <c r="GYF435" s="87" t="s">
        <v>102</v>
      </c>
      <c r="GYG435" s="87" t="s">
        <v>102</v>
      </c>
      <c r="GYH435" s="87" t="s">
        <v>102</v>
      </c>
      <c r="GYI435" s="87" t="s">
        <v>102</v>
      </c>
      <c r="GYJ435" s="87" t="s">
        <v>102</v>
      </c>
      <c r="GYK435" s="87" t="s">
        <v>102</v>
      </c>
      <c r="GYL435" s="87" t="s">
        <v>102</v>
      </c>
      <c r="GYM435" s="87" t="s">
        <v>102</v>
      </c>
      <c r="GYN435" s="87" t="s">
        <v>102</v>
      </c>
      <c r="GYO435" s="87" t="s">
        <v>102</v>
      </c>
      <c r="GYP435" s="87" t="s">
        <v>102</v>
      </c>
      <c r="GYQ435" s="87" t="s">
        <v>102</v>
      </c>
      <c r="GYR435" s="87" t="s">
        <v>102</v>
      </c>
      <c r="GYS435" s="87" t="s">
        <v>102</v>
      </c>
      <c r="GYT435" s="87" t="s">
        <v>102</v>
      </c>
      <c r="GYU435" s="87" t="s">
        <v>102</v>
      </c>
      <c r="GYV435" s="87" t="s">
        <v>102</v>
      </c>
      <c r="GYW435" s="87" t="s">
        <v>102</v>
      </c>
      <c r="GYX435" s="87" t="s">
        <v>102</v>
      </c>
      <c r="GYY435" s="87" t="s">
        <v>102</v>
      </c>
      <c r="GYZ435" s="87" t="s">
        <v>102</v>
      </c>
      <c r="GZA435" s="87" t="s">
        <v>102</v>
      </c>
      <c r="GZB435" s="87" t="s">
        <v>102</v>
      </c>
      <c r="GZC435" s="87" t="s">
        <v>102</v>
      </c>
      <c r="GZD435" s="87" t="s">
        <v>102</v>
      </c>
      <c r="GZE435" s="87" t="s">
        <v>102</v>
      </c>
      <c r="GZF435" s="87" t="s">
        <v>102</v>
      </c>
      <c r="GZG435" s="87" t="s">
        <v>102</v>
      </c>
      <c r="GZH435" s="87" t="s">
        <v>102</v>
      </c>
      <c r="GZI435" s="87" t="s">
        <v>102</v>
      </c>
      <c r="GZJ435" s="87" t="s">
        <v>102</v>
      </c>
      <c r="GZK435" s="87" t="s">
        <v>102</v>
      </c>
      <c r="GZL435" s="87" t="s">
        <v>102</v>
      </c>
      <c r="GZM435" s="87" t="s">
        <v>102</v>
      </c>
      <c r="GZN435" s="87" t="s">
        <v>102</v>
      </c>
      <c r="GZO435" s="87" t="s">
        <v>102</v>
      </c>
      <c r="GZP435" s="87" t="s">
        <v>102</v>
      </c>
      <c r="GZQ435" s="87" t="s">
        <v>102</v>
      </c>
      <c r="GZR435" s="87" t="s">
        <v>102</v>
      </c>
      <c r="GZS435" s="87" t="s">
        <v>102</v>
      </c>
      <c r="GZT435" s="87" t="s">
        <v>102</v>
      </c>
      <c r="GZU435" s="87" t="s">
        <v>102</v>
      </c>
      <c r="GZV435" s="87" t="s">
        <v>102</v>
      </c>
      <c r="GZW435" s="87" t="s">
        <v>102</v>
      </c>
      <c r="GZX435" s="87" t="s">
        <v>102</v>
      </c>
      <c r="GZY435" s="87" t="s">
        <v>102</v>
      </c>
      <c r="GZZ435" s="87" t="s">
        <v>102</v>
      </c>
      <c r="HAA435" s="87" t="s">
        <v>102</v>
      </c>
      <c r="HAB435" s="87" t="s">
        <v>102</v>
      </c>
      <c r="HAC435" s="87" t="s">
        <v>102</v>
      </c>
      <c r="HAD435" s="87" t="s">
        <v>102</v>
      </c>
      <c r="HAE435" s="87" t="s">
        <v>102</v>
      </c>
      <c r="HAF435" s="87" t="s">
        <v>102</v>
      </c>
      <c r="HAG435" s="87" t="s">
        <v>102</v>
      </c>
      <c r="HAH435" s="87" t="s">
        <v>102</v>
      </c>
      <c r="HAI435" s="87" t="s">
        <v>102</v>
      </c>
      <c r="HAJ435" s="87" t="s">
        <v>102</v>
      </c>
      <c r="HAK435" s="87" t="s">
        <v>102</v>
      </c>
      <c r="HAL435" s="87" t="s">
        <v>102</v>
      </c>
      <c r="HAM435" s="87" t="s">
        <v>102</v>
      </c>
      <c r="HAN435" s="87" t="s">
        <v>102</v>
      </c>
      <c r="HAO435" s="87" t="s">
        <v>102</v>
      </c>
      <c r="HAP435" s="87" t="s">
        <v>102</v>
      </c>
      <c r="HAQ435" s="87" t="s">
        <v>102</v>
      </c>
      <c r="HAR435" s="87" t="s">
        <v>102</v>
      </c>
      <c r="HAS435" s="87" t="s">
        <v>102</v>
      </c>
      <c r="HAT435" s="87" t="s">
        <v>102</v>
      </c>
      <c r="HAU435" s="87" t="s">
        <v>102</v>
      </c>
      <c r="HAV435" s="87" t="s">
        <v>102</v>
      </c>
      <c r="HAW435" s="87" t="s">
        <v>102</v>
      </c>
      <c r="HAX435" s="87" t="s">
        <v>102</v>
      </c>
      <c r="HAY435" s="87" t="s">
        <v>102</v>
      </c>
      <c r="HAZ435" s="87" t="s">
        <v>102</v>
      </c>
      <c r="HBA435" s="87" t="s">
        <v>102</v>
      </c>
      <c r="HBB435" s="87" t="s">
        <v>102</v>
      </c>
      <c r="HBC435" s="87" t="s">
        <v>102</v>
      </c>
      <c r="HBD435" s="87" t="s">
        <v>102</v>
      </c>
      <c r="HBE435" s="87" t="s">
        <v>102</v>
      </c>
      <c r="HBF435" s="87" t="s">
        <v>102</v>
      </c>
      <c r="HBG435" s="87" t="s">
        <v>102</v>
      </c>
      <c r="HBH435" s="87" t="s">
        <v>102</v>
      </c>
      <c r="HBI435" s="87" t="s">
        <v>102</v>
      </c>
      <c r="HBJ435" s="87" t="s">
        <v>102</v>
      </c>
      <c r="HBK435" s="87" t="s">
        <v>102</v>
      </c>
      <c r="HBL435" s="87" t="s">
        <v>102</v>
      </c>
      <c r="HBM435" s="87" t="s">
        <v>102</v>
      </c>
      <c r="HBN435" s="87" t="s">
        <v>102</v>
      </c>
      <c r="HBO435" s="87" t="s">
        <v>102</v>
      </c>
      <c r="HBP435" s="87" t="s">
        <v>102</v>
      </c>
      <c r="HBQ435" s="87" t="s">
        <v>102</v>
      </c>
      <c r="HBR435" s="87" t="s">
        <v>102</v>
      </c>
      <c r="HBS435" s="87" t="s">
        <v>102</v>
      </c>
      <c r="HBT435" s="87" t="s">
        <v>102</v>
      </c>
      <c r="HBU435" s="87" t="s">
        <v>102</v>
      </c>
      <c r="HBV435" s="87" t="s">
        <v>102</v>
      </c>
      <c r="HBW435" s="87" t="s">
        <v>102</v>
      </c>
      <c r="HBX435" s="87" t="s">
        <v>102</v>
      </c>
      <c r="HBY435" s="87" t="s">
        <v>102</v>
      </c>
      <c r="HBZ435" s="87" t="s">
        <v>102</v>
      </c>
      <c r="HCA435" s="87" t="s">
        <v>102</v>
      </c>
      <c r="HCB435" s="87" t="s">
        <v>102</v>
      </c>
      <c r="HCC435" s="87" t="s">
        <v>102</v>
      </c>
      <c r="HCD435" s="87" t="s">
        <v>102</v>
      </c>
      <c r="HCE435" s="87" t="s">
        <v>102</v>
      </c>
      <c r="HCF435" s="87" t="s">
        <v>102</v>
      </c>
      <c r="HCG435" s="87" t="s">
        <v>102</v>
      </c>
      <c r="HCH435" s="87" t="s">
        <v>102</v>
      </c>
      <c r="HCI435" s="87" t="s">
        <v>102</v>
      </c>
      <c r="HCJ435" s="87" t="s">
        <v>102</v>
      </c>
      <c r="HCK435" s="87" t="s">
        <v>102</v>
      </c>
      <c r="HCL435" s="87" t="s">
        <v>102</v>
      </c>
      <c r="HCM435" s="87" t="s">
        <v>102</v>
      </c>
      <c r="HCN435" s="87" t="s">
        <v>102</v>
      </c>
      <c r="HCO435" s="87" t="s">
        <v>102</v>
      </c>
      <c r="HCP435" s="87" t="s">
        <v>102</v>
      </c>
      <c r="HCQ435" s="87" t="s">
        <v>102</v>
      </c>
      <c r="HCR435" s="87" t="s">
        <v>102</v>
      </c>
      <c r="HCS435" s="87" t="s">
        <v>102</v>
      </c>
      <c r="HCT435" s="87" t="s">
        <v>102</v>
      </c>
      <c r="HCU435" s="87" t="s">
        <v>102</v>
      </c>
      <c r="HCV435" s="87" t="s">
        <v>102</v>
      </c>
      <c r="HCW435" s="87" t="s">
        <v>102</v>
      </c>
      <c r="HCX435" s="87" t="s">
        <v>102</v>
      </c>
      <c r="HCY435" s="87" t="s">
        <v>102</v>
      </c>
      <c r="HCZ435" s="87" t="s">
        <v>102</v>
      </c>
      <c r="HDA435" s="87" t="s">
        <v>102</v>
      </c>
      <c r="HDB435" s="87" t="s">
        <v>102</v>
      </c>
      <c r="HDC435" s="87" t="s">
        <v>102</v>
      </c>
      <c r="HDD435" s="87" t="s">
        <v>102</v>
      </c>
      <c r="HDE435" s="87" t="s">
        <v>102</v>
      </c>
      <c r="HDF435" s="87" t="s">
        <v>102</v>
      </c>
      <c r="HDG435" s="87" t="s">
        <v>102</v>
      </c>
      <c r="HDH435" s="87" t="s">
        <v>102</v>
      </c>
      <c r="HDI435" s="87" t="s">
        <v>102</v>
      </c>
      <c r="HDJ435" s="87" t="s">
        <v>102</v>
      </c>
      <c r="HDK435" s="87" t="s">
        <v>102</v>
      </c>
      <c r="HDL435" s="87" t="s">
        <v>102</v>
      </c>
      <c r="HDM435" s="87" t="s">
        <v>102</v>
      </c>
      <c r="HDN435" s="87" t="s">
        <v>102</v>
      </c>
      <c r="HDO435" s="87" t="s">
        <v>102</v>
      </c>
      <c r="HDP435" s="87" t="s">
        <v>102</v>
      </c>
      <c r="HDQ435" s="87" t="s">
        <v>102</v>
      </c>
      <c r="HDR435" s="87" t="s">
        <v>102</v>
      </c>
      <c r="HDS435" s="87" t="s">
        <v>102</v>
      </c>
      <c r="HDT435" s="87" t="s">
        <v>102</v>
      </c>
      <c r="HDU435" s="87" t="s">
        <v>102</v>
      </c>
      <c r="HDV435" s="87" t="s">
        <v>102</v>
      </c>
      <c r="HDW435" s="87" t="s">
        <v>102</v>
      </c>
      <c r="HDX435" s="87" t="s">
        <v>102</v>
      </c>
      <c r="HDY435" s="87" t="s">
        <v>102</v>
      </c>
      <c r="HDZ435" s="87" t="s">
        <v>102</v>
      </c>
      <c r="HEA435" s="87" t="s">
        <v>102</v>
      </c>
      <c r="HEB435" s="87" t="s">
        <v>102</v>
      </c>
      <c r="HEC435" s="87" t="s">
        <v>102</v>
      </c>
      <c r="HED435" s="87" t="s">
        <v>102</v>
      </c>
      <c r="HEE435" s="87" t="s">
        <v>102</v>
      </c>
      <c r="HEF435" s="87" t="s">
        <v>102</v>
      </c>
      <c r="HEG435" s="87" t="s">
        <v>102</v>
      </c>
      <c r="HEH435" s="87" t="s">
        <v>102</v>
      </c>
      <c r="HEI435" s="87" t="s">
        <v>102</v>
      </c>
      <c r="HEJ435" s="87" t="s">
        <v>102</v>
      </c>
      <c r="HEK435" s="87" t="s">
        <v>102</v>
      </c>
      <c r="HEL435" s="87" t="s">
        <v>102</v>
      </c>
      <c r="HEM435" s="87" t="s">
        <v>102</v>
      </c>
      <c r="HEN435" s="87" t="s">
        <v>102</v>
      </c>
      <c r="HEO435" s="87" t="s">
        <v>102</v>
      </c>
      <c r="HEP435" s="87" t="s">
        <v>102</v>
      </c>
      <c r="HEQ435" s="87" t="s">
        <v>102</v>
      </c>
      <c r="HER435" s="87" t="s">
        <v>102</v>
      </c>
      <c r="HES435" s="87" t="s">
        <v>102</v>
      </c>
      <c r="HET435" s="87" t="s">
        <v>102</v>
      </c>
      <c r="HEU435" s="87" t="s">
        <v>102</v>
      </c>
      <c r="HEV435" s="87" t="s">
        <v>102</v>
      </c>
      <c r="HEW435" s="87" t="s">
        <v>102</v>
      </c>
      <c r="HEX435" s="87" t="s">
        <v>102</v>
      </c>
      <c r="HEY435" s="87" t="s">
        <v>102</v>
      </c>
      <c r="HEZ435" s="87" t="s">
        <v>102</v>
      </c>
      <c r="HFA435" s="87" t="s">
        <v>102</v>
      </c>
      <c r="HFB435" s="87" t="s">
        <v>102</v>
      </c>
      <c r="HFC435" s="87" t="s">
        <v>102</v>
      </c>
      <c r="HFD435" s="87" t="s">
        <v>102</v>
      </c>
      <c r="HFE435" s="87" t="s">
        <v>102</v>
      </c>
      <c r="HFF435" s="87" t="s">
        <v>102</v>
      </c>
      <c r="HFG435" s="87" t="s">
        <v>102</v>
      </c>
      <c r="HFH435" s="87" t="s">
        <v>102</v>
      </c>
      <c r="HFI435" s="87" t="s">
        <v>102</v>
      </c>
      <c r="HFJ435" s="87" t="s">
        <v>102</v>
      </c>
      <c r="HFK435" s="87" t="s">
        <v>102</v>
      </c>
      <c r="HFL435" s="87" t="s">
        <v>102</v>
      </c>
      <c r="HFM435" s="87" t="s">
        <v>102</v>
      </c>
      <c r="HFN435" s="87" t="s">
        <v>102</v>
      </c>
      <c r="HFO435" s="87" t="s">
        <v>102</v>
      </c>
      <c r="HFP435" s="87" t="s">
        <v>102</v>
      </c>
      <c r="HFQ435" s="87" t="s">
        <v>102</v>
      </c>
      <c r="HFR435" s="87" t="s">
        <v>102</v>
      </c>
      <c r="HFS435" s="87" t="s">
        <v>102</v>
      </c>
      <c r="HFT435" s="87" t="s">
        <v>102</v>
      </c>
      <c r="HFU435" s="87" t="s">
        <v>102</v>
      </c>
      <c r="HFV435" s="87" t="s">
        <v>102</v>
      </c>
      <c r="HFW435" s="87" t="s">
        <v>102</v>
      </c>
      <c r="HFX435" s="87" t="s">
        <v>102</v>
      </c>
      <c r="HFY435" s="87" t="s">
        <v>102</v>
      </c>
      <c r="HFZ435" s="87" t="s">
        <v>102</v>
      </c>
      <c r="HGA435" s="87" t="s">
        <v>102</v>
      </c>
      <c r="HGB435" s="87" t="s">
        <v>102</v>
      </c>
      <c r="HGC435" s="87" t="s">
        <v>102</v>
      </c>
      <c r="HGD435" s="87" t="s">
        <v>102</v>
      </c>
      <c r="HGE435" s="87" t="s">
        <v>102</v>
      </c>
      <c r="HGF435" s="87" t="s">
        <v>102</v>
      </c>
      <c r="HGG435" s="87" t="s">
        <v>102</v>
      </c>
      <c r="HGH435" s="87" t="s">
        <v>102</v>
      </c>
      <c r="HGI435" s="87" t="s">
        <v>102</v>
      </c>
      <c r="HGJ435" s="87" t="s">
        <v>102</v>
      </c>
      <c r="HGK435" s="87" t="s">
        <v>102</v>
      </c>
      <c r="HGL435" s="87" t="s">
        <v>102</v>
      </c>
      <c r="HGM435" s="87" t="s">
        <v>102</v>
      </c>
      <c r="HGN435" s="87" t="s">
        <v>102</v>
      </c>
      <c r="HGO435" s="87" t="s">
        <v>102</v>
      </c>
      <c r="HGP435" s="87" t="s">
        <v>102</v>
      </c>
      <c r="HGQ435" s="87" t="s">
        <v>102</v>
      </c>
      <c r="HGR435" s="87" t="s">
        <v>102</v>
      </c>
      <c r="HGS435" s="87" t="s">
        <v>102</v>
      </c>
      <c r="HGT435" s="87" t="s">
        <v>102</v>
      </c>
      <c r="HGU435" s="87" t="s">
        <v>102</v>
      </c>
      <c r="HGV435" s="87" t="s">
        <v>102</v>
      </c>
      <c r="HGW435" s="87" t="s">
        <v>102</v>
      </c>
      <c r="HGX435" s="87" t="s">
        <v>102</v>
      </c>
      <c r="HGY435" s="87" t="s">
        <v>102</v>
      </c>
      <c r="HGZ435" s="87" t="s">
        <v>102</v>
      </c>
      <c r="HHA435" s="87" t="s">
        <v>102</v>
      </c>
      <c r="HHB435" s="87" t="s">
        <v>102</v>
      </c>
      <c r="HHC435" s="87" t="s">
        <v>102</v>
      </c>
      <c r="HHD435" s="87" t="s">
        <v>102</v>
      </c>
      <c r="HHE435" s="87" t="s">
        <v>102</v>
      </c>
      <c r="HHF435" s="87" t="s">
        <v>102</v>
      </c>
      <c r="HHG435" s="87" t="s">
        <v>102</v>
      </c>
      <c r="HHH435" s="87" t="s">
        <v>102</v>
      </c>
      <c r="HHI435" s="87" t="s">
        <v>102</v>
      </c>
      <c r="HHJ435" s="87" t="s">
        <v>102</v>
      </c>
      <c r="HHK435" s="87" t="s">
        <v>102</v>
      </c>
      <c r="HHL435" s="87" t="s">
        <v>102</v>
      </c>
      <c r="HHM435" s="87" t="s">
        <v>102</v>
      </c>
      <c r="HHN435" s="87" t="s">
        <v>102</v>
      </c>
      <c r="HHO435" s="87" t="s">
        <v>102</v>
      </c>
      <c r="HHP435" s="87" t="s">
        <v>102</v>
      </c>
      <c r="HHQ435" s="87" t="s">
        <v>102</v>
      </c>
      <c r="HHR435" s="87" t="s">
        <v>102</v>
      </c>
      <c r="HHS435" s="87" t="s">
        <v>102</v>
      </c>
      <c r="HHT435" s="87" t="s">
        <v>102</v>
      </c>
      <c r="HHU435" s="87" t="s">
        <v>102</v>
      </c>
      <c r="HHV435" s="87" t="s">
        <v>102</v>
      </c>
      <c r="HHW435" s="87" t="s">
        <v>102</v>
      </c>
      <c r="HHX435" s="87" t="s">
        <v>102</v>
      </c>
      <c r="HHY435" s="87" t="s">
        <v>102</v>
      </c>
      <c r="HHZ435" s="87" t="s">
        <v>102</v>
      </c>
      <c r="HIA435" s="87" t="s">
        <v>102</v>
      </c>
      <c r="HIB435" s="87" t="s">
        <v>102</v>
      </c>
      <c r="HIC435" s="87" t="s">
        <v>102</v>
      </c>
      <c r="HID435" s="87" t="s">
        <v>102</v>
      </c>
      <c r="HIE435" s="87" t="s">
        <v>102</v>
      </c>
      <c r="HIF435" s="87" t="s">
        <v>102</v>
      </c>
      <c r="HIG435" s="87" t="s">
        <v>102</v>
      </c>
      <c r="HIH435" s="87" t="s">
        <v>102</v>
      </c>
      <c r="HII435" s="87" t="s">
        <v>102</v>
      </c>
      <c r="HIJ435" s="87" t="s">
        <v>102</v>
      </c>
      <c r="HIK435" s="87" t="s">
        <v>102</v>
      </c>
      <c r="HIL435" s="87" t="s">
        <v>102</v>
      </c>
      <c r="HIM435" s="87" t="s">
        <v>102</v>
      </c>
      <c r="HIN435" s="87" t="s">
        <v>102</v>
      </c>
      <c r="HIO435" s="87" t="s">
        <v>102</v>
      </c>
      <c r="HIP435" s="87" t="s">
        <v>102</v>
      </c>
      <c r="HIQ435" s="87" t="s">
        <v>102</v>
      </c>
      <c r="HIR435" s="87" t="s">
        <v>102</v>
      </c>
      <c r="HIS435" s="87" t="s">
        <v>102</v>
      </c>
      <c r="HIT435" s="87" t="s">
        <v>102</v>
      </c>
      <c r="HIU435" s="87" t="s">
        <v>102</v>
      </c>
      <c r="HIV435" s="87" t="s">
        <v>102</v>
      </c>
      <c r="HIW435" s="87" t="s">
        <v>102</v>
      </c>
      <c r="HIX435" s="87" t="s">
        <v>102</v>
      </c>
      <c r="HIY435" s="87" t="s">
        <v>102</v>
      </c>
      <c r="HIZ435" s="87" t="s">
        <v>102</v>
      </c>
      <c r="HJA435" s="87" t="s">
        <v>102</v>
      </c>
      <c r="HJB435" s="87" t="s">
        <v>102</v>
      </c>
      <c r="HJC435" s="87" t="s">
        <v>102</v>
      </c>
      <c r="HJD435" s="87" t="s">
        <v>102</v>
      </c>
      <c r="HJE435" s="87" t="s">
        <v>102</v>
      </c>
      <c r="HJF435" s="87" t="s">
        <v>102</v>
      </c>
      <c r="HJG435" s="87" t="s">
        <v>102</v>
      </c>
      <c r="HJH435" s="87" t="s">
        <v>102</v>
      </c>
      <c r="HJI435" s="87" t="s">
        <v>102</v>
      </c>
      <c r="HJJ435" s="87" t="s">
        <v>102</v>
      </c>
      <c r="HJK435" s="87" t="s">
        <v>102</v>
      </c>
      <c r="HJL435" s="87" t="s">
        <v>102</v>
      </c>
      <c r="HJM435" s="87" t="s">
        <v>102</v>
      </c>
      <c r="HJN435" s="87" t="s">
        <v>102</v>
      </c>
      <c r="HJO435" s="87" t="s">
        <v>102</v>
      </c>
      <c r="HJP435" s="87" t="s">
        <v>102</v>
      </c>
      <c r="HJQ435" s="87" t="s">
        <v>102</v>
      </c>
      <c r="HJR435" s="87" t="s">
        <v>102</v>
      </c>
      <c r="HJS435" s="87" t="s">
        <v>102</v>
      </c>
      <c r="HJT435" s="87" t="s">
        <v>102</v>
      </c>
      <c r="HJU435" s="87" t="s">
        <v>102</v>
      </c>
      <c r="HJV435" s="87" t="s">
        <v>102</v>
      </c>
      <c r="HJW435" s="87" t="s">
        <v>102</v>
      </c>
      <c r="HJX435" s="87" t="s">
        <v>102</v>
      </c>
      <c r="HJY435" s="87" t="s">
        <v>102</v>
      </c>
      <c r="HJZ435" s="87" t="s">
        <v>102</v>
      </c>
      <c r="HKA435" s="87" t="s">
        <v>102</v>
      </c>
      <c r="HKB435" s="87" t="s">
        <v>102</v>
      </c>
      <c r="HKC435" s="87" t="s">
        <v>102</v>
      </c>
      <c r="HKD435" s="87" t="s">
        <v>102</v>
      </c>
      <c r="HKE435" s="87" t="s">
        <v>102</v>
      </c>
      <c r="HKF435" s="87" t="s">
        <v>102</v>
      </c>
      <c r="HKG435" s="87" t="s">
        <v>102</v>
      </c>
      <c r="HKH435" s="87" t="s">
        <v>102</v>
      </c>
      <c r="HKI435" s="87" t="s">
        <v>102</v>
      </c>
      <c r="HKJ435" s="87" t="s">
        <v>102</v>
      </c>
      <c r="HKK435" s="87" t="s">
        <v>102</v>
      </c>
      <c r="HKL435" s="87" t="s">
        <v>102</v>
      </c>
      <c r="HKM435" s="87" t="s">
        <v>102</v>
      </c>
      <c r="HKN435" s="87" t="s">
        <v>102</v>
      </c>
      <c r="HKO435" s="87" t="s">
        <v>102</v>
      </c>
      <c r="HKP435" s="87" t="s">
        <v>102</v>
      </c>
      <c r="HKQ435" s="87" t="s">
        <v>102</v>
      </c>
      <c r="HKR435" s="87" t="s">
        <v>102</v>
      </c>
      <c r="HKS435" s="87" t="s">
        <v>102</v>
      </c>
      <c r="HKT435" s="87" t="s">
        <v>102</v>
      </c>
      <c r="HKU435" s="87" t="s">
        <v>102</v>
      </c>
      <c r="HKV435" s="87" t="s">
        <v>102</v>
      </c>
      <c r="HKW435" s="87" t="s">
        <v>102</v>
      </c>
      <c r="HKX435" s="87" t="s">
        <v>102</v>
      </c>
      <c r="HKY435" s="87" t="s">
        <v>102</v>
      </c>
      <c r="HKZ435" s="87" t="s">
        <v>102</v>
      </c>
      <c r="HLA435" s="87" t="s">
        <v>102</v>
      </c>
      <c r="HLB435" s="87" t="s">
        <v>102</v>
      </c>
      <c r="HLC435" s="87" t="s">
        <v>102</v>
      </c>
      <c r="HLD435" s="87" t="s">
        <v>102</v>
      </c>
      <c r="HLE435" s="87" t="s">
        <v>102</v>
      </c>
      <c r="HLF435" s="87" t="s">
        <v>102</v>
      </c>
      <c r="HLG435" s="87" t="s">
        <v>102</v>
      </c>
      <c r="HLH435" s="87" t="s">
        <v>102</v>
      </c>
      <c r="HLI435" s="87" t="s">
        <v>102</v>
      </c>
      <c r="HLJ435" s="87" t="s">
        <v>102</v>
      </c>
      <c r="HLK435" s="87" t="s">
        <v>102</v>
      </c>
      <c r="HLL435" s="87" t="s">
        <v>102</v>
      </c>
      <c r="HLM435" s="87" t="s">
        <v>102</v>
      </c>
      <c r="HLN435" s="87" t="s">
        <v>102</v>
      </c>
      <c r="HLO435" s="87" t="s">
        <v>102</v>
      </c>
      <c r="HLP435" s="87" t="s">
        <v>102</v>
      </c>
      <c r="HLQ435" s="87" t="s">
        <v>102</v>
      </c>
      <c r="HLR435" s="87" t="s">
        <v>102</v>
      </c>
      <c r="HLS435" s="87" t="s">
        <v>102</v>
      </c>
      <c r="HLT435" s="87" t="s">
        <v>102</v>
      </c>
      <c r="HLU435" s="87" t="s">
        <v>102</v>
      </c>
      <c r="HLV435" s="87" t="s">
        <v>102</v>
      </c>
      <c r="HLW435" s="87" t="s">
        <v>102</v>
      </c>
      <c r="HLX435" s="87" t="s">
        <v>102</v>
      </c>
      <c r="HLY435" s="87" t="s">
        <v>102</v>
      </c>
      <c r="HLZ435" s="87" t="s">
        <v>102</v>
      </c>
      <c r="HMA435" s="87" t="s">
        <v>102</v>
      </c>
      <c r="HMB435" s="87" t="s">
        <v>102</v>
      </c>
      <c r="HMC435" s="87" t="s">
        <v>102</v>
      </c>
      <c r="HMD435" s="87" t="s">
        <v>102</v>
      </c>
      <c r="HME435" s="87" t="s">
        <v>102</v>
      </c>
      <c r="HMF435" s="87" t="s">
        <v>102</v>
      </c>
      <c r="HMG435" s="87" t="s">
        <v>102</v>
      </c>
      <c r="HMH435" s="87" t="s">
        <v>102</v>
      </c>
      <c r="HMI435" s="87" t="s">
        <v>102</v>
      </c>
      <c r="HMJ435" s="87" t="s">
        <v>102</v>
      </c>
      <c r="HMK435" s="87" t="s">
        <v>102</v>
      </c>
      <c r="HML435" s="87" t="s">
        <v>102</v>
      </c>
      <c r="HMM435" s="87" t="s">
        <v>102</v>
      </c>
      <c r="HMN435" s="87" t="s">
        <v>102</v>
      </c>
      <c r="HMO435" s="87" t="s">
        <v>102</v>
      </c>
      <c r="HMP435" s="87" t="s">
        <v>102</v>
      </c>
      <c r="HMQ435" s="87" t="s">
        <v>102</v>
      </c>
      <c r="HMR435" s="87" t="s">
        <v>102</v>
      </c>
      <c r="HMS435" s="87" t="s">
        <v>102</v>
      </c>
      <c r="HMT435" s="87" t="s">
        <v>102</v>
      </c>
      <c r="HMU435" s="87" t="s">
        <v>102</v>
      </c>
      <c r="HMV435" s="87" t="s">
        <v>102</v>
      </c>
      <c r="HMW435" s="87" t="s">
        <v>102</v>
      </c>
      <c r="HMX435" s="87" t="s">
        <v>102</v>
      </c>
      <c r="HMY435" s="87" t="s">
        <v>102</v>
      </c>
      <c r="HMZ435" s="87" t="s">
        <v>102</v>
      </c>
      <c r="HNA435" s="87" t="s">
        <v>102</v>
      </c>
      <c r="HNB435" s="87" t="s">
        <v>102</v>
      </c>
      <c r="HNC435" s="87" t="s">
        <v>102</v>
      </c>
      <c r="HND435" s="87" t="s">
        <v>102</v>
      </c>
      <c r="HNE435" s="87" t="s">
        <v>102</v>
      </c>
      <c r="HNF435" s="87" t="s">
        <v>102</v>
      </c>
      <c r="HNG435" s="87" t="s">
        <v>102</v>
      </c>
      <c r="HNH435" s="87" t="s">
        <v>102</v>
      </c>
      <c r="HNI435" s="87" t="s">
        <v>102</v>
      </c>
      <c r="HNJ435" s="87" t="s">
        <v>102</v>
      </c>
      <c r="HNK435" s="87" t="s">
        <v>102</v>
      </c>
      <c r="HNL435" s="87" t="s">
        <v>102</v>
      </c>
      <c r="HNM435" s="87" t="s">
        <v>102</v>
      </c>
      <c r="HNN435" s="87" t="s">
        <v>102</v>
      </c>
      <c r="HNO435" s="87" t="s">
        <v>102</v>
      </c>
      <c r="HNP435" s="87" t="s">
        <v>102</v>
      </c>
      <c r="HNQ435" s="87" t="s">
        <v>102</v>
      </c>
      <c r="HNR435" s="87" t="s">
        <v>102</v>
      </c>
      <c r="HNS435" s="87" t="s">
        <v>102</v>
      </c>
      <c r="HNT435" s="87" t="s">
        <v>102</v>
      </c>
      <c r="HNU435" s="87" t="s">
        <v>102</v>
      </c>
      <c r="HNV435" s="87" t="s">
        <v>102</v>
      </c>
      <c r="HNW435" s="87" t="s">
        <v>102</v>
      </c>
      <c r="HNX435" s="87" t="s">
        <v>102</v>
      </c>
      <c r="HNY435" s="87" t="s">
        <v>102</v>
      </c>
      <c r="HNZ435" s="87" t="s">
        <v>102</v>
      </c>
      <c r="HOA435" s="87" t="s">
        <v>102</v>
      </c>
      <c r="HOB435" s="87" t="s">
        <v>102</v>
      </c>
      <c r="HOC435" s="87" t="s">
        <v>102</v>
      </c>
      <c r="HOD435" s="87" t="s">
        <v>102</v>
      </c>
      <c r="HOE435" s="87" t="s">
        <v>102</v>
      </c>
      <c r="HOF435" s="87" t="s">
        <v>102</v>
      </c>
      <c r="HOG435" s="87" t="s">
        <v>102</v>
      </c>
      <c r="HOH435" s="87" t="s">
        <v>102</v>
      </c>
      <c r="HOI435" s="87" t="s">
        <v>102</v>
      </c>
      <c r="HOJ435" s="87" t="s">
        <v>102</v>
      </c>
      <c r="HOK435" s="87" t="s">
        <v>102</v>
      </c>
      <c r="HOL435" s="87" t="s">
        <v>102</v>
      </c>
      <c r="HOM435" s="87" t="s">
        <v>102</v>
      </c>
      <c r="HON435" s="87" t="s">
        <v>102</v>
      </c>
      <c r="HOO435" s="87" t="s">
        <v>102</v>
      </c>
      <c r="HOP435" s="87" t="s">
        <v>102</v>
      </c>
      <c r="HOQ435" s="87" t="s">
        <v>102</v>
      </c>
      <c r="HOR435" s="87" t="s">
        <v>102</v>
      </c>
      <c r="HOS435" s="87" t="s">
        <v>102</v>
      </c>
      <c r="HOT435" s="87" t="s">
        <v>102</v>
      </c>
      <c r="HOU435" s="87" t="s">
        <v>102</v>
      </c>
      <c r="HOV435" s="87" t="s">
        <v>102</v>
      </c>
      <c r="HOW435" s="87" t="s">
        <v>102</v>
      </c>
      <c r="HOX435" s="87" t="s">
        <v>102</v>
      </c>
      <c r="HOY435" s="87" t="s">
        <v>102</v>
      </c>
      <c r="HOZ435" s="87" t="s">
        <v>102</v>
      </c>
      <c r="HPA435" s="87" t="s">
        <v>102</v>
      </c>
      <c r="HPB435" s="87" t="s">
        <v>102</v>
      </c>
      <c r="HPC435" s="87" t="s">
        <v>102</v>
      </c>
      <c r="HPD435" s="87" t="s">
        <v>102</v>
      </c>
      <c r="HPE435" s="87" t="s">
        <v>102</v>
      </c>
      <c r="HPF435" s="87" t="s">
        <v>102</v>
      </c>
      <c r="HPG435" s="87" t="s">
        <v>102</v>
      </c>
      <c r="HPH435" s="87" t="s">
        <v>102</v>
      </c>
      <c r="HPI435" s="87" t="s">
        <v>102</v>
      </c>
      <c r="HPJ435" s="87" t="s">
        <v>102</v>
      </c>
      <c r="HPK435" s="87" t="s">
        <v>102</v>
      </c>
      <c r="HPL435" s="87" t="s">
        <v>102</v>
      </c>
      <c r="HPM435" s="87" t="s">
        <v>102</v>
      </c>
      <c r="HPN435" s="87" t="s">
        <v>102</v>
      </c>
      <c r="HPO435" s="87" t="s">
        <v>102</v>
      </c>
      <c r="HPP435" s="87" t="s">
        <v>102</v>
      </c>
      <c r="HPQ435" s="87" t="s">
        <v>102</v>
      </c>
      <c r="HPR435" s="87" t="s">
        <v>102</v>
      </c>
      <c r="HPS435" s="87" t="s">
        <v>102</v>
      </c>
      <c r="HPT435" s="87" t="s">
        <v>102</v>
      </c>
      <c r="HPU435" s="87" t="s">
        <v>102</v>
      </c>
      <c r="HPV435" s="87" t="s">
        <v>102</v>
      </c>
      <c r="HPW435" s="87" t="s">
        <v>102</v>
      </c>
      <c r="HPX435" s="87" t="s">
        <v>102</v>
      </c>
      <c r="HPY435" s="87" t="s">
        <v>102</v>
      </c>
      <c r="HPZ435" s="87" t="s">
        <v>102</v>
      </c>
      <c r="HQA435" s="87" t="s">
        <v>102</v>
      </c>
      <c r="HQB435" s="87" t="s">
        <v>102</v>
      </c>
      <c r="HQC435" s="87" t="s">
        <v>102</v>
      </c>
      <c r="HQD435" s="87" t="s">
        <v>102</v>
      </c>
      <c r="HQE435" s="87" t="s">
        <v>102</v>
      </c>
      <c r="HQF435" s="87" t="s">
        <v>102</v>
      </c>
      <c r="HQG435" s="87" t="s">
        <v>102</v>
      </c>
      <c r="HQH435" s="87" t="s">
        <v>102</v>
      </c>
      <c r="HQI435" s="87" t="s">
        <v>102</v>
      </c>
      <c r="HQJ435" s="87" t="s">
        <v>102</v>
      </c>
      <c r="HQK435" s="87" t="s">
        <v>102</v>
      </c>
      <c r="HQL435" s="87" t="s">
        <v>102</v>
      </c>
      <c r="HQM435" s="87" t="s">
        <v>102</v>
      </c>
      <c r="HQN435" s="87" t="s">
        <v>102</v>
      </c>
      <c r="HQO435" s="87" t="s">
        <v>102</v>
      </c>
      <c r="HQP435" s="87" t="s">
        <v>102</v>
      </c>
      <c r="HQQ435" s="87" t="s">
        <v>102</v>
      </c>
      <c r="HQR435" s="87" t="s">
        <v>102</v>
      </c>
      <c r="HQS435" s="87" t="s">
        <v>102</v>
      </c>
      <c r="HQT435" s="87" t="s">
        <v>102</v>
      </c>
      <c r="HQU435" s="87" t="s">
        <v>102</v>
      </c>
      <c r="HQV435" s="87" t="s">
        <v>102</v>
      </c>
      <c r="HQW435" s="87" t="s">
        <v>102</v>
      </c>
      <c r="HQX435" s="87" t="s">
        <v>102</v>
      </c>
      <c r="HQY435" s="87" t="s">
        <v>102</v>
      </c>
      <c r="HQZ435" s="87" t="s">
        <v>102</v>
      </c>
      <c r="HRA435" s="87" t="s">
        <v>102</v>
      </c>
      <c r="HRB435" s="87" t="s">
        <v>102</v>
      </c>
      <c r="HRC435" s="87" t="s">
        <v>102</v>
      </c>
      <c r="HRD435" s="87" t="s">
        <v>102</v>
      </c>
      <c r="HRE435" s="87" t="s">
        <v>102</v>
      </c>
      <c r="HRF435" s="87" t="s">
        <v>102</v>
      </c>
      <c r="HRG435" s="87" t="s">
        <v>102</v>
      </c>
      <c r="HRH435" s="87" t="s">
        <v>102</v>
      </c>
      <c r="HRI435" s="87" t="s">
        <v>102</v>
      </c>
      <c r="HRJ435" s="87" t="s">
        <v>102</v>
      </c>
      <c r="HRK435" s="87" t="s">
        <v>102</v>
      </c>
      <c r="HRL435" s="87" t="s">
        <v>102</v>
      </c>
      <c r="HRM435" s="87" t="s">
        <v>102</v>
      </c>
      <c r="HRN435" s="87" t="s">
        <v>102</v>
      </c>
      <c r="HRO435" s="87" t="s">
        <v>102</v>
      </c>
      <c r="HRP435" s="87" t="s">
        <v>102</v>
      </c>
      <c r="HRQ435" s="87" t="s">
        <v>102</v>
      </c>
      <c r="HRR435" s="87" t="s">
        <v>102</v>
      </c>
      <c r="HRS435" s="87" t="s">
        <v>102</v>
      </c>
      <c r="HRT435" s="87" t="s">
        <v>102</v>
      </c>
      <c r="HRU435" s="87" t="s">
        <v>102</v>
      </c>
      <c r="HRV435" s="87" t="s">
        <v>102</v>
      </c>
      <c r="HRW435" s="87" t="s">
        <v>102</v>
      </c>
      <c r="HRX435" s="87" t="s">
        <v>102</v>
      </c>
      <c r="HRY435" s="87" t="s">
        <v>102</v>
      </c>
      <c r="HRZ435" s="87" t="s">
        <v>102</v>
      </c>
      <c r="HSA435" s="87" t="s">
        <v>102</v>
      </c>
      <c r="HSB435" s="87" t="s">
        <v>102</v>
      </c>
      <c r="HSC435" s="87" t="s">
        <v>102</v>
      </c>
      <c r="HSD435" s="87" t="s">
        <v>102</v>
      </c>
      <c r="HSE435" s="87" t="s">
        <v>102</v>
      </c>
      <c r="HSF435" s="87" t="s">
        <v>102</v>
      </c>
      <c r="HSG435" s="87" t="s">
        <v>102</v>
      </c>
      <c r="HSH435" s="87" t="s">
        <v>102</v>
      </c>
      <c r="HSI435" s="87" t="s">
        <v>102</v>
      </c>
      <c r="HSJ435" s="87" t="s">
        <v>102</v>
      </c>
      <c r="HSK435" s="87" t="s">
        <v>102</v>
      </c>
      <c r="HSL435" s="87" t="s">
        <v>102</v>
      </c>
      <c r="HSM435" s="87" t="s">
        <v>102</v>
      </c>
      <c r="HSN435" s="87" t="s">
        <v>102</v>
      </c>
      <c r="HSO435" s="87" t="s">
        <v>102</v>
      </c>
      <c r="HSP435" s="87" t="s">
        <v>102</v>
      </c>
      <c r="HSQ435" s="87" t="s">
        <v>102</v>
      </c>
      <c r="HSR435" s="87" t="s">
        <v>102</v>
      </c>
      <c r="HSS435" s="87" t="s">
        <v>102</v>
      </c>
      <c r="HST435" s="87" t="s">
        <v>102</v>
      </c>
      <c r="HSU435" s="87" t="s">
        <v>102</v>
      </c>
      <c r="HSV435" s="87" t="s">
        <v>102</v>
      </c>
      <c r="HSW435" s="87" t="s">
        <v>102</v>
      </c>
      <c r="HSX435" s="87" t="s">
        <v>102</v>
      </c>
      <c r="HSY435" s="87" t="s">
        <v>102</v>
      </c>
      <c r="HSZ435" s="87" t="s">
        <v>102</v>
      </c>
      <c r="HTA435" s="87" t="s">
        <v>102</v>
      </c>
      <c r="HTB435" s="87" t="s">
        <v>102</v>
      </c>
      <c r="HTC435" s="87" t="s">
        <v>102</v>
      </c>
      <c r="HTD435" s="87" t="s">
        <v>102</v>
      </c>
      <c r="HTE435" s="87" t="s">
        <v>102</v>
      </c>
      <c r="HTF435" s="87" t="s">
        <v>102</v>
      </c>
      <c r="HTG435" s="87" t="s">
        <v>102</v>
      </c>
      <c r="HTH435" s="87" t="s">
        <v>102</v>
      </c>
      <c r="HTI435" s="87" t="s">
        <v>102</v>
      </c>
      <c r="HTJ435" s="87" t="s">
        <v>102</v>
      </c>
      <c r="HTK435" s="87" t="s">
        <v>102</v>
      </c>
      <c r="HTL435" s="87" t="s">
        <v>102</v>
      </c>
      <c r="HTM435" s="87" t="s">
        <v>102</v>
      </c>
      <c r="HTN435" s="87" t="s">
        <v>102</v>
      </c>
      <c r="HTO435" s="87" t="s">
        <v>102</v>
      </c>
      <c r="HTP435" s="87" t="s">
        <v>102</v>
      </c>
      <c r="HTQ435" s="87" t="s">
        <v>102</v>
      </c>
      <c r="HTR435" s="87" t="s">
        <v>102</v>
      </c>
      <c r="HTS435" s="87" t="s">
        <v>102</v>
      </c>
      <c r="HTT435" s="87" t="s">
        <v>102</v>
      </c>
      <c r="HTU435" s="87" t="s">
        <v>102</v>
      </c>
      <c r="HTV435" s="87" t="s">
        <v>102</v>
      </c>
      <c r="HTW435" s="87" t="s">
        <v>102</v>
      </c>
      <c r="HTX435" s="87" t="s">
        <v>102</v>
      </c>
      <c r="HTY435" s="87" t="s">
        <v>102</v>
      </c>
      <c r="HTZ435" s="87" t="s">
        <v>102</v>
      </c>
      <c r="HUA435" s="87" t="s">
        <v>102</v>
      </c>
      <c r="HUB435" s="87" t="s">
        <v>102</v>
      </c>
      <c r="HUC435" s="87" t="s">
        <v>102</v>
      </c>
      <c r="HUD435" s="87" t="s">
        <v>102</v>
      </c>
      <c r="HUE435" s="87" t="s">
        <v>102</v>
      </c>
      <c r="HUF435" s="87" t="s">
        <v>102</v>
      </c>
      <c r="HUG435" s="87" t="s">
        <v>102</v>
      </c>
      <c r="HUH435" s="87" t="s">
        <v>102</v>
      </c>
      <c r="HUI435" s="87" t="s">
        <v>102</v>
      </c>
      <c r="HUJ435" s="87" t="s">
        <v>102</v>
      </c>
      <c r="HUK435" s="87" t="s">
        <v>102</v>
      </c>
      <c r="HUL435" s="87" t="s">
        <v>102</v>
      </c>
      <c r="HUM435" s="87" t="s">
        <v>102</v>
      </c>
      <c r="HUN435" s="87" t="s">
        <v>102</v>
      </c>
      <c r="HUO435" s="87" t="s">
        <v>102</v>
      </c>
      <c r="HUP435" s="87" t="s">
        <v>102</v>
      </c>
      <c r="HUQ435" s="87" t="s">
        <v>102</v>
      </c>
      <c r="HUR435" s="87" t="s">
        <v>102</v>
      </c>
      <c r="HUS435" s="87" t="s">
        <v>102</v>
      </c>
      <c r="HUT435" s="87" t="s">
        <v>102</v>
      </c>
      <c r="HUU435" s="87" t="s">
        <v>102</v>
      </c>
      <c r="HUV435" s="87" t="s">
        <v>102</v>
      </c>
      <c r="HUW435" s="87" t="s">
        <v>102</v>
      </c>
      <c r="HUX435" s="87" t="s">
        <v>102</v>
      </c>
      <c r="HUY435" s="87" t="s">
        <v>102</v>
      </c>
      <c r="HUZ435" s="87" t="s">
        <v>102</v>
      </c>
      <c r="HVA435" s="87" t="s">
        <v>102</v>
      </c>
      <c r="HVB435" s="87" t="s">
        <v>102</v>
      </c>
      <c r="HVC435" s="87" t="s">
        <v>102</v>
      </c>
      <c r="HVD435" s="87" t="s">
        <v>102</v>
      </c>
      <c r="HVE435" s="87" t="s">
        <v>102</v>
      </c>
      <c r="HVF435" s="87" t="s">
        <v>102</v>
      </c>
      <c r="HVG435" s="87" t="s">
        <v>102</v>
      </c>
      <c r="HVH435" s="87" t="s">
        <v>102</v>
      </c>
      <c r="HVI435" s="87" t="s">
        <v>102</v>
      </c>
      <c r="HVJ435" s="87" t="s">
        <v>102</v>
      </c>
      <c r="HVK435" s="87" t="s">
        <v>102</v>
      </c>
      <c r="HVL435" s="87" t="s">
        <v>102</v>
      </c>
      <c r="HVM435" s="87" t="s">
        <v>102</v>
      </c>
      <c r="HVN435" s="87" t="s">
        <v>102</v>
      </c>
      <c r="HVO435" s="87" t="s">
        <v>102</v>
      </c>
      <c r="HVP435" s="87" t="s">
        <v>102</v>
      </c>
      <c r="HVQ435" s="87" t="s">
        <v>102</v>
      </c>
      <c r="HVR435" s="87" t="s">
        <v>102</v>
      </c>
      <c r="HVS435" s="87" t="s">
        <v>102</v>
      </c>
      <c r="HVT435" s="87" t="s">
        <v>102</v>
      </c>
      <c r="HVU435" s="87" t="s">
        <v>102</v>
      </c>
      <c r="HVV435" s="87" t="s">
        <v>102</v>
      </c>
      <c r="HVW435" s="87" t="s">
        <v>102</v>
      </c>
      <c r="HVX435" s="87" t="s">
        <v>102</v>
      </c>
      <c r="HVY435" s="87" t="s">
        <v>102</v>
      </c>
      <c r="HVZ435" s="87" t="s">
        <v>102</v>
      </c>
      <c r="HWA435" s="87" t="s">
        <v>102</v>
      </c>
      <c r="HWB435" s="87" t="s">
        <v>102</v>
      </c>
      <c r="HWC435" s="87" t="s">
        <v>102</v>
      </c>
      <c r="HWD435" s="87" t="s">
        <v>102</v>
      </c>
      <c r="HWE435" s="87" t="s">
        <v>102</v>
      </c>
      <c r="HWF435" s="87" t="s">
        <v>102</v>
      </c>
      <c r="HWG435" s="87" t="s">
        <v>102</v>
      </c>
      <c r="HWH435" s="87" t="s">
        <v>102</v>
      </c>
      <c r="HWI435" s="87" t="s">
        <v>102</v>
      </c>
      <c r="HWJ435" s="87" t="s">
        <v>102</v>
      </c>
      <c r="HWK435" s="87" t="s">
        <v>102</v>
      </c>
      <c r="HWL435" s="87" t="s">
        <v>102</v>
      </c>
      <c r="HWM435" s="87" t="s">
        <v>102</v>
      </c>
      <c r="HWN435" s="87" t="s">
        <v>102</v>
      </c>
      <c r="HWO435" s="87" t="s">
        <v>102</v>
      </c>
      <c r="HWP435" s="87" t="s">
        <v>102</v>
      </c>
      <c r="HWQ435" s="87" t="s">
        <v>102</v>
      </c>
      <c r="HWR435" s="87" t="s">
        <v>102</v>
      </c>
      <c r="HWS435" s="87" t="s">
        <v>102</v>
      </c>
      <c r="HWT435" s="87" t="s">
        <v>102</v>
      </c>
      <c r="HWU435" s="87" t="s">
        <v>102</v>
      </c>
      <c r="HWV435" s="87" t="s">
        <v>102</v>
      </c>
      <c r="HWW435" s="87" t="s">
        <v>102</v>
      </c>
      <c r="HWX435" s="87" t="s">
        <v>102</v>
      </c>
      <c r="HWY435" s="87" t="s">
        <v>102</v>
      </c>
      <c r="HWZ435" s="87" t="s">
        <v>102</v>
      </c>
      <c r="HXA435" s="87" t="s">
        <v>102</v>
      </c>
      <c r="HXB435" s="87" t="s">
        <v>102</v>
      </c>
      <c r="HXC435" s="87" t="s">
        <v>102</v>
      </c>
      <c r="HXD435" s="87" t="s">
        <v>102</v>
      </c>
      <c r="HXE435" s="87" t="s">
        <v>102</v>
      </c>
      <c r="HXF435" s="87" t="s">
        <v>102</v>
      </c>
      <c r="HXG435" s="87" t="s">
        <v>102</v>
      </c>
      <c r="HXH435" s="87" t="s">
        <v>102</v>
      </c>
      <c r="HXI435" s="87" t="s">
        <v>102</v>
      </c>
      <c r="HXJ435" s="87" t="s">
        <v>102</v>
      </c>
      <c r="HXK435" s="87" t="s">
        <v>102</v>
      </c>
      <c r="HXL435" s="87" t="s">
        <v>102</v>
      </c>
      <c r="HXM435" s="87" t="s">
        <v>102</v>
      </c>
      <c r="HXN435" s="87" t="s">
        <v>102</v>
      </c>
      <c r="HXO435" s="87" t="s">
        <v>102</v>
      </c>
      <c r="HXP435" s="87" t="s">
        <v>102</v>
      </c>
      <c r="HXQ435" s="87" t="s">
        <v>102</v>
      </c>
      <c r="HXR435" s="87" t="s">
        <v>102</v>
      </c>
      <c r="HXS435" s="87" t="s">
        <v>102</v>
      </c>
      <c r="HXT435" s="87" t="s">
        <v>102</v>
      </c>
      <c r="HXU435" s="87" t="s">
        <v>102</v>
      </c>
      <c r="HXV435" s="87" t="s">
        <v>102</v>
      </c>
      <c r="HXW435" s="87" t="s">
        <v>102</v>
      </c>
      <c r="HXX435" s="87" t="s">
        <v>102</v>
      </c>
      <c r="HXY435" s="87" t="s">
        <v>102</v>
      </c>
      <c r="HXZ435" s="87" t="s">
        <v>102</v>
      </c>
      <c r="HYA435" s="87" t="s">
        <v>102</v>
      </c>
      <c r="HYB435" s="87" t="s">
        <v>102</v>
      </c>
      <c r="HYC435" s="87" t="s">
        <v>102</v>
      </c>
      <c r="HYD435" s="87" t="s">
        <v>102</v>
      </c>
      <c r="HYE435" s="87" t="s">
        <v>102</v>
      </c>
      <c r="HYF435" s="87" t="s">
        <v>102</v>
      </c>
      <c r="HYG435" s="87" t="s">
        <v>102</v>
      </c>
      <c r="HYH435" s="87" t="s">
        <v>102</v>
      </c>
      <c r="HYI435" s="87" t="s">
        <v>102</v>
      </c>
      <c r="HYJ435" s="87" t="s">
        <v>102</v>
      </c>
      <c r="HYK435" s="87" t="s">
        <v>102</v>
      </c>
      <c r="HYL435" s="87" t="s">
        <v>102</v>
      </c>
      <c r="HYM435" s="87" t="s">
        <v>102</v>
      </c>
      <c r="HYN435" s="87" t="s">
        <v>102</v>
      </c>
      <c r="HYO435" s="87" t="s">
        <v>102</v>
      </c>
      <c r="HYP435" s="87" t="s">
        <v>102</v>
      </c>
      <c r="HYQ435" s="87" t="s">
        <v>102</v>
      </c>
      <c r="HYR435" s="87" t="s">
        <v>102</v>
      </c>
      <c r="HYS435" s="87" t="s">
        <v>102</v>
      </c>
      <c r="HYT435" s="87" t="s">
        <v>102</v>
      </c>
      <c r="HYU435" s="87" t="s">
        <v>102</v>
      </c>
      <c r="HYV435" s="87" t="s">
        <v>102</v>
      </c>
      <c r="HYW435" s="87" t="s">
        <v>102</v>
      </c>
      <c r="HYX435" s="87" t="s">
        <v>102</v>
      </c>
      <c r="HYY435" s="87" t="s">
        <v>102</v>
      </c>
      <c r="HYZ435" s="87" t="s">
        <v>102</v>
      </c>
      <c r="HZA435" s="87" t="s">
        <v>102</v>
      </c>
      <c r="HZB435" s="87" t="s">
        <v>102</v>
      </c>
      <c r="HZC435" s="87" t="s">
        <v>102</v>
      </c>
      <c r="HZD435" s="87" t="s">
        <v>102</v>
      </c>
      <c r="HZE435" s="87" t="s">
        <v>102</v>
      </c>
      <c r="HZF435" s="87" t="s">
        <v>102</v>
      </c>
      <c r="HZG435" s="87" t="s">
        <v>102</v>
      </c>
      <c r="HZH435" s="87" t="s">
        <v>102</v>
      </c>
      <c r="HZI435" s="87" t="s">
        <v>102</v>
      </c>
      <c r="HZJ435" s="87" t="s">
        <v>102</v>
      </c>
      <c r="HZK435" s="87" t="s">
        <v>102</v>
      </c>
      <c r="HZL435" s="87" t="s">
        <v>102</v>
      </c>
      <c r="HZM435" s="87" t="s">
        <v>102</v>
      </c>
      <c r="HZN435" s="87" t="s">
        <v>102</v>
      </c>
      <c r="HZO435" s="87" t="s">
        <v>102</v>
      </c>
      <c r="HZP435" s="87" t="s">
        <v>102</v>
      </c>
      <c r="HZQ435" s="87" t="s">
        <v>102</v>
      </c>
      <c r="HZR435" s="87" t="s">
        <v>102</v>
      </c>
      <c r="HZS435" s="87" t="s">
        <v>102</v>
      </c>
      <c r="HZT435" s="87" t="s">
        <v>102</v>
      </c>
      <c r="HZU435" s="87" t="s">
        <v>102</v>
      </c>
      <c r="HZV435" s="87" t="s">
        <v>102</v>
      </c>
      <c r="HZW435" s="87" t="s">
        <v>102</v>
      </c>
      <c r="HZX435" s="87" t="s">
        <v>102</v>
      </c>
      <c r="HZY435" s="87" t="s">
        <v>102</v>
      </c>
      <c r="HZZ435" s="87" t="s">
        <v>102</v>
      </c>
      <c r="IAA435" s="87" t="s">
        <v>102</v>
      </c>
      <c r="IAB435" s="87" t="s">
        <v>102</v>
      </c>
      <c r="IAC435" s="87" t="s">
        <v>102</v>
      </c>
      <c r="IAD435" s="87" t="s">
        <v>102</v>
      </c>
      <c r="IAE435" s="87" t="s">
        <v>102</v>
      </c>
      <c r="IAF435" s="87" t="s">
        <v>102</v>
      </c>
      <c r="IAG435" s="87" t="s">
        <v>102</v>
      </c>
      <c r="IAH435" s="87" t="s">
        <v>102</v>
      </c>
      <c r="IAI435" s="87" t="s">
        <v>102</v>
      </c>
      <c r="IAJ435" s="87" t="s">
        <v>102</v>
      </c>
      <c r="IAK435" s="87" t="s">
        <v>102</v>
      </c>
      <c r="IAL435" s="87" t="s">
        <v>102</v>
      </c>
      <c r="IAM435" s="87" t="s">
        <v>102</v>
      </c>
      <c r="IAN435" s="87" t="s">
        <v>102</v>
      </c>
      <c r="IAO435" s="87" t="s">
        <v>102</v>
      </c>
      <c r="IAP435" s="87" t="s">
        <v>102</v>
      </c>
      <c r="IAQ435" s="87" t="s">
        <v>102</v>
      </c>
      <c r="IAR435" s="87" t="s">
        <v>102</v>
      </c>
      <c r="IAS435" s="87" t="s">
        <v>102</v>
      </c>
      <c r="IAT435" s="87" t="s">
        <v>102</v>
      </c>
      <c r="IAU435" s="87" t="s">
        <v>102</v>
      </c>
      <c r="IAV435" s="87" t="s">
        <v>102</v>
      </c>
      <c r="IAW435" s="87" t="s">
        <v>102</v>
      </c>
      <c r="IAX435" s="87" t="s">
        <v>102</v>
      </c>
      <c r="IAY435" s="87" t="s">
        <v>102</v>
      </c>
      <c r="IAZ435" s="87" t="s">
        <v>102</v>
      </c>
      <c r="IBA435" s="87" t="s">
        <v>102</v>
      </c>
      <c r="IBB435" s="87" t="s">
        <v>102</v>
      </c>
      <c r="IBC435" s="87" t="s">
        <v>102</v>
      </c>
      <c r="IBD435" s="87" t="s">
        <v>102</v>
      </c>
      <c r="IBE435" s="87" t="s">
        <v>102</v>
      </c>
      <c r="IBF435" s="87" t="s">
        <v>102</v>
      </c>
      <c r="IBG435" s="87" t="s">
        <v>102</v>
      </c>
      <c r="IBH435" s="87" t="s">
        <v>102</v>
      </c>
      <c r="IBI435" s="87" t="s">
        <v>102</v>
      </c>
      <c r="IBJ435" s="87" t="s">
        <v>102</v>
      </c>
      <c r="IBK435" s="87" t="s">
        <v>102</v>
      </c>
      <c r="IBL435" s="87" t="s">
        <v>102</v>
      </c>
      <c r="IBM435" s="87" t="s">
        <v>102</v>
      </c>
      <c r="IBN435" s="87" t="s">
        <v>102</v>
      </c>
      <c r="IBO435" s="87" t="s">
        <v>102</v>
      </c>
      <c r="IBP435" s="87" t="s">
        <v>102</v>
      </c>
      <c r="IBQ435" s="87" t="s">
        <v>102</v>
      </c>
      <c r="IBR435" s="87" t="s">
        <v>102</v>
      </c>
      <c r="IBS435" s="87" t="s">
        <v>102</v>
      </c>
      <c r="IBT435" s="87" t="s">
        <v>102</v>
      </c>
      <c r="IBU435" s="87" t="s">
        <v>102</v>
      </c>
      <c r="IBV435" s="87" t="s">
        <v>102</v>
      </c>
      <c r="IBW435" s="87" t="s">
        <v>102</v>
      </c>
      <c r="IBX435" s="87" t="s">
        <v>102</v>
      </c>
      <c r="IBY435" s="87" t="s">
        <v>102</v>
      </c>
      <c r="IBZ435" s="87" t="s">
        <v>102</v>
      </c>
      <c r="ICA435" s="87" t="s">
        <v>102</v>
      </c>
      <c r="ICB435" s="87" t="s">
        <v>102</v>
      </c>
      <c r="ICC435" s="87" t="s">
        <v>102</v>
      </c>
      <c r="ICD435" s="87" t="s">
        <v>102</v>
      </c>
      <c r="ICE435" s="87" t="s">
        <v>102</v>
      </c>
      <c r="ICF435" s="87" t="s">
        <v>102</v>
      </c>
      <c r="ICG435" s="87" t="s">
        <v>102</v>
      </c>
      <c r="ICH435" s="87" t="s">
        <v>102</v>
      </c>
      <c r="ICI435" s="87" t="s">
        <v>102</v>
      </c>
      <c r="ICJ435" s="87" t="s">
        <v>102</v>
      </c>
      <c r="ICK435" s="87" t="s">
        <v>102</v>
      </c>
      <c r="ICL435" s="87" t="s">
        <v>102</v>
      </c>
      <c r="ICM435" s="87" t="s">
        <v>102</v>
      </c>
      <c r="ICN435" s="87" t="s">
        <v>102</v>
      </c>
      <c r="ICO435" s="87" t="s">
        <v>102</v>
      </c>
      <c r="ICP435" s="87" t="s">
        <v>102</v>
      </c>
      <c r="ICQ435" s="87" t="s">
        <v>102</v>
      </c>
      <c r="ICR435" s="87" t="s">
        <v>102</v>
      </c>
      <c r="ICS435" s="87" t="s">
        <v>102</v>
      </c>
      <c r="ICT435" s="87" t="s">
        <v>102</v>
      </c>
      <c r="ICU435" s="87" t="s">
        <v>102</v>
      </c>
      <c r="ICV435" s="87" t="s">
        <v>102</v>
      </c>
      <c r="ICW435" s="87" t="s">
        <v>102</v>
      </c>
      <c r="ICX435" s="87" t="s">
        <v>102</v>
      </c>
      <c r="ICY435" s="87" t="s">
        <v>102</v>
      </c>
      <c r="ICZ435" s="87" t="s">
        <v>102</v>
      </c>
      <c r="IDA435" s="87" t="s">
        <v>102</v>
      </c>
      <c r="IDB435" s="87" t="s">
        <v>102</v>
      </c>
      <c r="IDC435" s="87" t="s">
        <v>102</v>
      </c>
      <c r="IDD435" s="87" t="s">
        <v>102</v>
      </c>
      <c r="IDE435" s="87" t="s">
        <v>102</v>
      </c>
      <c r="IDF435" s="87" t="s">
        <v>102</v>
      </c>
      <c r="IDG435" s="87" t="s">
        <v>102</v>
      </c>
      <c r="IDH435" s="87" t="s">
        <v>102</v>
      </c>
      <c r="IDI435" s="87" t="s">
        <v>102</v>
      </c>
      <c r="IDJ435" s="87" t="s">
        <v>102</v>
      </c>
      <c r="IDK435" s="87" t="s">
        <v>102</v>
      </c>
      <c r="IDL435" s="87" t="s">
        <v>102</v>
      </c>
      <c r="IDM435" s="87" t="s">
        <v>102</v>
      </c>
      <c r="IDN435" s="87" t="s">
        <v>102</v>
      </c>
      <c r="IDO435" s="87" t="s">
        <v>102</v>
      </c>
      <c r="IDP435" s="87" t="s">
        <v>102</v>
      </c>
      <c r="IDQ435" s="87" t="s">
        <v>102</v>
      </c>
      <c r="IDR435" s="87" t="s">
        <v>102</v>
      </c>
      <c r="IDS435" s="87" t="s">
        <v>102</v>
      </c>
      <c r="IDT435" s="87" t="s">
        <v>102</v>
      </c>
      <c r="IDU435" s="87" t="s">
        <v>102</v>
      </c>
      <c r="IDV435" s="87" t="s">
        <v>102</v>
      </c>
      <c r="IDW435" s="87" t="s">
        <v>102</v>
      </c>
      <c r="IDX435" s="87" t="s">
        <v>102</v>
      </c>
      <c r="IDY435" s="87" t="s">
        <v>102</v>
      </c>
      <c r="IDZ435" s="87" t="s">
        <v>102</v>
      </c>
      <c r="IEA435" s="87" t="s">
        <v>102</v>
      </c>
      <c r="IEB435" s="87" t="s">
        <v>102</v>
      </c>
      <c r="IEC435" s="87" t="s">
        <v>102</v>
      </c>
      <c r="IED435" s="87" t="s">
        <v>102</v>
      </c>
      <c r="IEE435" s="87" t="s">
        <v>102</v>
      </c>
      <c r="IEF435" s="87" t="s">
        <v>102</v>
      </c>
      <c r="IEG435" s="87" t="s">
        <v>102</v>
      </c>
      <c r="IEH435" s="87" t="s">
        <v>102</v>
      </c>
      <c r="IEI435" s="87" t="s">
        <v>102</v>
      </c>
      <c r="IEJ435" s="87" t="s">
        <v>102</v>
      </c>
      <c r="IEK435" s="87" t="s">
        <v>102</v>
      </c>
      <c r="IEL435" s="87" t="s">
        <v>102</v>
      </c>
      <c r="IEM435" s="87" t="s">
        <v>102</v>
      </c>
      <c r="IEN435" s="87" t="s">
        <v>102</v>
      </c>
      <c r="IEO435" s="87" t="s">
        <v>102</v>
      </c>
      <c r="IEP435" s="87" t="s">
        <v>102</v>
      </c>
      <c r="IEQ435" s="87" t="s">
        <v>102</v>
      </c>
      <c r="IER435" s="87" t="s">
        <v>102</v>
      </c>
      <c r="IES435" s="87" t="s">
        <v>102</v>
      </c>
      <c r="IET435" s="87" t="s">
        <v>102</v>
      </c>
      <c r="IEU435" s="87" t="s">
        <v>102</v>
      </c>
      <c r="IEV435" s="87" t="s">
        <v>102</v>
      </c>
      <c r="IEW435" s="87" t="s">
        <v>102</v>
      </c>
      <c r="IEX435" s="87" t="s">
        <v>102</v>
      </c>
      <c r="IEY435" s="87" t="s">
        <v>102</v>
      </c>
      <c r="IEZ435" s="87" t="s">
        <v>102</v>
      </c>
      <c r="IFA435" s="87" t="s">
        <v>102</v>
      </c>
      <c r="IFB435" s="87" t="s">
        <v>102</v>
      </c>
      <c r="IFC435" s="87" t="s">
        <v>102</v>
      </c>
      <c r="IFD435" s="87" t="s">
        <v>102</v>
      </c>
      <c r="IFE435" s="87" t="s">
        <v>102</v>
      </c>
      <c r="IFF435" s="87" t="s">
        <v>102</v>
      </c>
      <c r="IFG435" s="87" t="s">
        <v>102</v>
      </c>
      <c r="IFH435" s="87" t="s">
        <v>102</v>
      </c>
      <c r="IFI435" s="87" t="s">
        <v>102</v>
      </c>
      <c r="IFJ435" s="87" t="s">
        <v>102</v>
      </c>
      <c r="IFK435" s="87" t="s">
        <v>102</v>
      </c>
      <c r="IFL435" s="87" t="s">
        <v>102</v>
      </c>
      <c r="IFM435" s="87" t="s">
        <v>102</v>
      </c>
      <c r="IFN435" s="87" t="s">
        <v>102</v>
      </c>
      <c r="IFO435" s="87" t="s">
        <v>102</v>
      </c>
      <c r="IFP435" s="87" t="s">
        <v>102</v>
      </c>
      <c r="IFQ435" s="87" t="s">
        <v>102</v>
      </c>
      <c r="IFR435" s="87" t="s">
        <v>102</v>
      </c>
      <c r="IFS435" s="87" t="s">
        <v>102</v>
      </c>
      <c r="IFT435" s="87" t="s">
        <v>102</v>
      </c>
      <c r="IFU435" s="87" t="s">
        <v>102</v>
      </c>
      <c r="IFV435" s="87" t="s">
        <v>102</v>
      </c>
      <c r="IFW435" s="87" t="s">
        <v>102</v>
      </c>
      <c r="IFX435" s="87" t="s">
        <v>102</v>
      </c>
      <c r="IFY435" s="87" t="s">
        <v>102</v>
      </c>
      <c r="IFZ435" s="87" t="s">
        <v>102</v>
      </c>
      <c r="IGA435" s="87" t="s">
        <v>102</v>
      </c>
      <c r="IGB435" s="87" t="s">
        <v>102</v>
      </c>
      <c r="IGC435" s="87" t="s">
        <v>102</v>
      </c>
      <c r="IGD435" s="87" t="s">
        <v>102</v>
      </c>
      <c r="IGE435" s="87" t="s">
        <v>102</v>
      </c>
      <c r="IGF435" s="87" t="s">
        <v>102</v>
      </c>
      <c r="IGG435" s="87" t="s">
        <v>102</v>
      </c>
      <c r="IGH435" s="87" t="s">
        <v>102</v>
      </c>
      <c r="IGI435" s="87" t="s">
        <v>102</v>
      </c>
      <c r="IGJ435" s="87" t="s">
        <v>102</v>
      </c>
      <c r="IGK435" s="87" t="s">
        <v>102</v>
      </c>
      <c r="IGL435" s="87" t="s">
        <v>102</v>
      </c>
      <c r="IGM435" s="87" t="s">
        <v>102</v>
      </c>
      <c r="IGN435" s="87" t="s">
        <v>102</v>
      </c>
      <c r="IGO435" s="87" t="s">
        <v>102</v>
      </c>
      <c r="IGP435" s="87" t="s">
        <v>102</v>
      </c>
      <c r="IGQ435" s="87" t="s">
        <v>102</v>
      </c>
      <c r="IGR435" s="87" t="s">
        <v>102</v>
      </c>
      <c r="IGS435" s="87" t="s">
        <v>102</v>
      </c>
      <c r="IGT435" s="87" t="s">
        <v>102</v>
      </c>
      <c r="IGU435" s="87" t="s">
        <v>102</v>
      </c>
      <c r="IGV435" s="87" t="s">
        <v>102</v>
      </c>
      <c r="IGW435" s="87" t="s">
        <v>102</v>
      </c>
      <c r="IGX435" s="87" t="s">
        <v>102</v>
      </c>
      <c r="IGY435" s="87" t="s">
        <v>102</v>
      </c>
      <c r="IGZ435" s="87" t="s">
        <v>102</v>
      </c>
      <c r="IHA435" s="87" t="s">
        <v>102</v>
      </c>
      <c r="IHB435" s="87" t="s">
        <v>102</v>
      </c>
      <c r="IHC435" s="87" t="s">
        <v>102</v>
      </c>
      <c r="IHD435" s="87" t="s">
        <v>102</v>
      </c>
      <c r="IHE435" s="87" t="s">
        <v>102</v>
      </c>
      <c r="IHF435" s="87" t="s">
        <v>102</v>
      </c>
      <c r="IHG435" s="87" t="s">
        <v>102</v>
      </c>
      <c r="IHH435" s="87" t="s">
        <v>102</v>
      </c>
      <c r="IHI435" s="87" t="s">
        <v>102</v>
      </c>
      <c r="IHJ435" s="87" t="s">
        <v>102</v>
      </c>
      <c r="IHK435" s="87" t="s">
        <v>102</v>
      </c>
      <c r="IHL435" s="87" t="s">
        <v>102</v>
      </c>
      <c r="IHM435" s="87" t="s">
        <v>102</v>
      </c>
      <c r="IHN435" s="87" t="s">
        <v>102</v>
      </c>
      <c r="IHO435" s="87" t="s">
        <v>102</v>
      </c>
      <c r="IHP435" s="87" t="s">
        <v>102</v>
      </c>
      <c r="IHQ435" s="87" t="s">
        <v>102</v>
      </c>
      <c r="IHR435" s="87" t="s">
        <v>102</v>
      </c>
      <c r="IHS435" s="87" t="s">
        <v>102</v>
      </c>
      <c r="IHT435" s="87" t="s">
        <v>102</v>
      </c>
      <c r="IHU435" s="87" t="s">
        <v>102</v>
      </c>
      <c r="IHV435" s="87" t="s">
        <v>102</v>
      </c>
      <c r="IHW435" s="87" t="s">
        <v>102</v>
      </c>
      <c r="IHX435" s="87" t="s">
        <v>102</v>
      </c>
      <c r="IHY435" s="87" t="s">
        <v>102</v>
      </c>
      <c r="IHZ435" s="87" t="s">
        <v>102</v>
      </c>
      <c r="IIA435" s="87" t="s">
        <v>102</v>
      </c>
      <c r="IIB435" s="87" t="s">
        <v>102</v>
      </c>
      <c r="IIC435" s="87" t="s">
        <v>102</v>
      </c>
      <c r="IID435" s="87" t="s">
        <v>102</v>
      </c>
      <c r="IIE435" s="87" t="s">
        <v>102</v>
      </c>
      <c r="IIF435" s="87" t="s">
        <v>102</v>
      </c>
      <c r="IIG435" s="87" t="s">
        <v>102</v>
      </c>
      <c r="IIH435" s="87" t="s">
        <v>102</v>
      </c>
      <c r="III435" s="87" t="s">
        <v>102</v>
      </c>
      <c r="IIJ435" s="87" t="s">
        <v>102</v>
      </c>
      <c r="IIK435" s="87" t="s">
        <v>102</v>
      </c>
      <c r="IIL435" s="87" t="s">
        <v>102</v>
      </c>
      <c r="IIM435" s="87" t="s">
        <v>102</v>
      </c>
      <c r="IIN435" s="87" t="s">
        <v>102</v>
      </c>
      <c r="IIO435" s="87" t="s">
        <v>102</v>
      </c>
      <c r="IIP435" s="87" t="s">
        <v>102</v>
      </c>
      <c r="IIQ435" s="87" t="s">
        <v>102</v>
      </c>
      <c r="IIR435" s="87" t="s">
        <v>102</v>
      </c>
      <c r="IIS435" s="87" t="s">
        <v>102</v>
      </c>
      <c r="IIT435" s="87" t="s">
        <v>102</v>
      </c>
      <c r="IIU435" s="87" t="s">
        <v>102</v>
      </c>
      <c r="IIV435" s="87" t="s">
        <v>102</v>
      </c>
      <c r="IIW435" s="87" t="s">
        <v>102</v>
      </c>
      <c r="IIX435" s="87" t="s">
        <v>102</v>
      </c>
      <c r="IIY435" s="87" t="s">
        <v>102</v>
      </c>
      <c r="IIZ435" s="87" t="s">
        <v>102</v>
      </c>
      <c r="IJA435" s="87" t="s">
        <v>102</v>
      </c>
      <c r="IJB435" s="87" t="s">
        <v>102</v>
      </c>
      <c r="IJC435" s="87" t="s">
        <v>102</v>
      </c>
      <c r="IJD435" s="87" t="s">
        <v>102</v>
      </c>
      <c r="IJE435" s="87" t="s">
        <v>102</v>
      </c>
      <c r="IJF435" s="87" t="s">
        <v>102</v>
      </c>
      <c r="IJG435" s="87" t="s">
        <v>102</v>
      </c>
      <c r="IJH435" s="87" t="s">
        <v>102</v>
      </c>
      <c r="IJI435" s="87" t="s">
        <v>102</v>
      </c>
      <c r="IJJ435" s="87" t="s">
        <v>102</v>
      </c>
      <c r="IJK435" s="87" t="s">
        <v>102</v>
      </c>
      <c r="IJL435" s="87" t="s">
        <v>102</v>
      </c>
      <c r="IJM435" s="87" t="s">
        <v>102</v>
      </c>
      <c r="IJN435" s="87" t="s">
        <v>102</v>
      </c>
      <c r="IJO435" s="87" t="s">
        <v>102</v>
      </c>
      <c r="IJP435" s="87" t="s">
        <v>102</v>
      </c>
      <c r="IJQ435" s="87" t="s">
        <v>102</v>
      </c>
      <c r="IJR435" s="87" t="s">
        <v>102</v>
      </c>
      <c r="IJS435" s="87" t="s">
        <v>102</v>
      </c>
      <c r="IJT435" s="87" t="s">
        <v>102</v>
      </c>
      <c r="IJU435" s="87" t="s">
        <v>102</v>
      </c>
      <c r="IJV435" s="87" t="s">
        <v>102</v>
      </c>
      <c r="IJW435" s="87" t="s">
        <v>102</v>
      </c>
      <c r="IJX435" s="87" t="s">
        <v>102</v>
      </c>
      <c r="IJY435" s="87" t="s">
        <v>102</v>
      </c>
      <c r="IJZ435" s="87" t="s">
        <v>102</v>
      </c>
      <c r="IKA435" s="87" t="s">
        <v>102</v>
      </c>
      <c r="IKB435" s="87" t="s">
        <v>102</v>
      </c>
      <c r="IKC435" s="87" t="s">
        <v>102</v>
      </c>
      <c r="IKD435" s="87" t="s">
        <v>102</v>
      </c>
      <c r="IKE435" s="87" t="s">
        <v>102</v>
      </c>
      <c r="IKF435" s="87" t="s">
        <v>102</v>
      </c>
      <c r="IKG435" s="87" t="s">
        <v>102</v>
      </c>
      <c r="IKH435" s="87" t="s">
        <v>102</v>
      </c>
      <c r="IKI435" s="87" t="s">
        <v>102</v>
      </c>
      <c r="IKJ435" s="87" t="s">
        <v>102</v>
      </c>
      <c r="IKK435" s="87" t="s">
        <v>102</v>
      </c>
      <c r="IKL435" s="87" t="s">
        <v>102</v>
      </c>
      <c r="IKM435" s="87" t="s">
        <v>102</v>
      </c>
      <c r="IKN435" s="87" t="s">
        <v>102</v>
      </c>
      <c r="IKO435" s="87" t="s">
        <v>102</v>
      </c>
      <c r="IKP435" s="87" t="s">
        <v>102</v>
      </c>
      <c r="IKQ435" s="87" t="s">
        <v>102</v>
      </c>
      <c r="IKR435" s="87" t="s">
        <v>102</v>
      </c>
      <c r="IKS435" s="87" t="s">
        <v>102</v>
      </c>
      <c r="IKT435" s="87" t="s">
        <v>102</v>
      </c>
      <c r="IKU435" s="87" t="s">
        <v>102</v>
      </c>
      <c r="IKV435" s="87" t="s">
        <v>102</v>
      </c>
      <c r="IKW435" s="87" t="s">
        <v>102</v>
      </c>
      <c r="IKX435" s="87" t="s">
        <v>102</v>
      </c>
      <c r="IKY435" s="87" t="s">
        <v>102</v>
      </c>
      <c r="IKZ435" s="87" t="s">
        <v>102</v>
      </c>
      <c r="ILA435" s="87" t="s">
        <v>102</v>
      </c>
      <c r="ILB435" s="87" t="s">
        <v>102</v>
      </c>
      <c r="ILC435" s="87" t="s">
        <v>102</v>
      </c>
      <c r="ILD435" s="87" t="s">
        <v>102</v>
      </c>
      <c r="ILE435" s="87" t="s">
        <v>102</v>
      </c>
      <c r="ILF435" s="87" t="s">
        <v>102</v>
      </c>
      <c r="ILG435" s="87" t="s">
        <v>102</v>
      </c>
      <c r="ILH435" s="87" t="s">
        <v>102</v>
      </c>
      <c r="ILI435" s="87" t="s">
        <v>102</v>
      </c>
      <c r="ILJ435" s="87" t="s">
        <v>102</v>
      </c>
      <c r="ILK435" s="87" t="s">
        <v>102</v>
      </c>
      <c r="ILL435" s="87" t="s">
        <v>102</v>
      </c>
      <c r="ILM435" s="87" t="s">
        <v>102</v>
      </c>
      <c r="ILN435" s="87" t="s">
        <v>102</v>
      </c>
      <c r="ILO435" s="87" t="s">
        <v>102</v>
      </c>
      <c r="ILP435" s="87" t="s">
        <v>102</v>
      </c>
      <c r="ILQ435" s="87" t="s">
        <v>102</v>
      </c>
      <c r="ILR435" s="87" t="s">
        <v>102</v>
      </c>
      <c r="ILS435" s="87" t="s">
        <v>102</v>
      </c>
      <c r="ILT435" s="87" t="s">
        <v>102</v>
      </c>
      <c r="ILU435" s="87" t="s">
        <v>102</v>
      </c>
      <c r="ILV435" s="87" t="s">
        <v>102</v>
      </c>
      <c r="ILW435" s="87" t="s">
        <v>102</v>
      </c>
      <c r="ILX435" s="87" t="s">
        <v>102</v>
      </c>
      <c r="ILY435" s="87" t="s">
        <v>102</v>
      </c>
      <c r="ILZ435" s="87" t="s">
        <v>102</v>
      </c>
      <c r="IMA435" s="87" t="s">
        <v>102</v>
      </c>
      <c r="IMB435" s="87" t="s">
        <v>102</v>
      </c>
      <c r="IMC435" s="87" t="s">
        <v>102</v>
      </c>
      <c r="IMD435" s="87" t="s">
        <v>102</v>
      </c>
      <c r="IME435" s="87" t="s">
        <v>102</v>
      </c>
      <c r="IMF435" s="87" t="s">
        <v>102</v>
      </c>
      <c r="IMG435" s="87" t="s">
        <v>102</v>
      </c>
      <c r="IMH435" s="87" t="s">
        <v>102</v>
      </c>
      <c r="IMI435" s="87" t="s">
        <v>102</v>
      </c>
      <c r="IMJ435" s="87" t="s">
        <v>102</v>
      </c>
      <c r="IMK435" s="87" t="s">
        <v>102</v>
      </c>
      <c r="IML435" s="87" t="s">
        <v>102</v>
      </c>
      <c r="IMM435" s="87" t="s">
        <v>102</v>
      </c>
      <c r="IMN435" s="87" t="s">
        <v>102</v>
      </c>
      <c r="IMO435" s="87" t="s">
        <v>102</v>
      </c>
      <c r="IMP435" s="87" t="s">
        <v>102</v>
      </c>
      <c r="IMQ435" s="87" t="s">
        <v>102</v>
      </c>
      <c r="IMR435" s="87" t="s">
        <v>102</v>
      </c>
      <c r="IMS435" s="87" t="s">
        <v>102</v>
      </c>
      <c r="IMT435" s="87" t="s">
        <v>102</v>
      </c>
      <c r="IMU435" s="87" t="s">
        <v>102</v>
      </c>
      <c r="IMV435" s="87" t="s">
        <v>102</v>
      </c>
      <c r="IMW435" s="87" t="s">
        <v>102</v>
      </c>
      <c r="IMX435" s="87" t="s">
        <v>102</v>
      </c>
      <c r="IMY435" s="87" t="s">
        <v>102</v>
      </c>
      <c r="IMZ435" s="87" t="s">
        <v>102</v>
      </c>
      <c r="INA435" s="87" t="s">
        <v>102</v>
      </c>
      <c r="INB435" s="87" t="s">
        <v>102</v>
      </c>
      <c r="INC435" s="87" t="s">
        <v>102</v>
      </c>
      <c r="IND435" s="87" t="s">
        <v>102</v>
      </c>
      <c r="INE435" s="87" t="s">
        <v>102</v>
      </c>
      <c r="INF435" s="87" t="s">
        <v>102</v>
      </c>
      <c r="ING435" s="87" t="s">
        <v>102</v>
      </c>
      <c r="INH435" s="87" t="s">
        <v>102</v>
      </c>
      <c r="INI435" s="87" t="s">
        <v>102</v>
      </c>
      <c r="INJ435" s="87" t="s">
        <v>102</v>
      </c>
      <c r="INK435" s="87" t="s">
        <v>102</v>
      </c>
      <c r="INL435" s="87" t="s">
        <v>102</v>
      </c>
      <c r="INM435" s="87" t="s">
        <v>102</v>
      </c>
      <c r="INN435" s="87" t="s">
        <v>102</v>
      </c>
      <c r="INO435" s="87" t="s">
        <v>102</v>
      </c>
      <c r="INP435" s="87" t="s">
        <v>102</v>
      </c>
      <c r="INQ435" s="87" t="s">
        <v>102</v>
      </c>
      <c r="INR435" s="87" t="s">
        <v>102</v>
      </c>
      <c r="INS435" s="87" t="s">
        <v>102</v>
      </c>
      <c r="INT435" s="87" t="s">
        <v>102</v>
      </c>
      <c r="INU435" s="87" t="s">
        <v>102</v>
      </c>
      <c r="INV435" s="87" t="s">
        <v>102</v>
      </c>
      <c r="INW435" s="87" t="s">
        <v>102</v>
      </c>
      <c r="INX435" s="87" t="s">
        <v>102</v>
      </c>
      <c r="INY435" s="87" t="s">
        <v>102</v>
      </c>
      <c r="INZ435" s="87" t="s">
        <v>102</v>
      </c>
      <c r="IOA435" s="87" t="s">
        <v>102</v>
      </c>
      <c r="IOB435" s="87" t="s">
        <v>102</v>
      </c>
      <c r="IOC435" s="87" t="s">
        <v>102</v>
      </c>
      <c r="IOD435" s="87" t="s">
        <v>102</v>
      </c>
      <c r="IOE435" s="87" t="s">
        <v>102</v>
      </c>
      <c r="IOF435" s="87" t="s">
        <v>102</v>
      </c>
      <c r="IOG435" s="87" t="s">
        <v>102</v>
      </c>
      <c r="IOH435" s="87" t="s">
        <v>102</v>
      </c>
      <c r="IOI435" s="87" t="s">
        <v>102</v>
      </c>
      <c r="IOJ435" s="87" t="s">
        <v>102</v>
      </c>
      <c r="IOK435" s="87" t="s">
        <v>102</v>
      </c>
      <c r="IOL435" s="87" t="s">
        <v>102</v>
      </c>
      <c r="IOM435" s="87" t="s">
        <v>102</v>
      </c>
      <c r="ION435" s="87" t="s">
        <v>102</v>
      </c>
      <c r="IOO435" s="87" t="s">
        <v>102</v>
      </c>
      <c r="IOP435" s="87" t="s">
        <v>102</v>
      </c>
      <c r="IOQ435" s="87" t="s">
        <v>102</v>
      </c>
      <c r="IOR435" s="87" t="s">
        <v>102</v>
      </c>
      <c r="IOS435" s="87" t="s">
        <v>102</v>
      </c>
      <c r="IOT435" s="87" t="s">
        <v>102</v>
      </c>
      <c r="IOU435" s="87" t="s">
        <v>102</v>
      </c>
      <c r="IOV435" s="87" t="s">
        <v>102</v>
      </c>
      <c r="IOW435" s="87" t="s">
        <v>102</v>
      </c>
      <c r="IOX435" s="87" t="s">
        <v>102</v>
      </c>
      <c r="IOY435" s="87" t="s">
        <v>102</v>
      </c>
      <c r="IOZ435" s="87" t="s">
        <v>102</v>
      </c>
      <c r="IPA435" s="87" t="s">
        <v>102</v>
      </c>
      <c r="IPB435" s="87" t="s">
        <v>102</v>
      </c>
      <c r="IPC435" s="87" t="s">
        <v>102</v>
      </c>
      <c r="IPD435" s="87" t="s">
        <v>102</v>
      </c>
      <c r="IPE435" s="87" t="s">
        <v>102</v>
      </c>
      <c r="IPF435" s="87" t="s">
        <v>102</v>
      </c>
      <c r="IPG435" s="87" t="s">
        <v>102</v>
      </c>
      <c r="IPH435" s="87" t="s">
        <v>102</v>
      </c>
      <c r="IPI435" s="87" t="s">
        <v>102</v>
      </c>
      <c r="IPJ435" s="87" t="s">
        <v>102</v>
      </c>
      <c r="IPK435" s="87" t="s">
        <v>102</v>
      </c>
      <c r="IPL435" s="87" t="s">
        <v>102</v>
      </c>
      <c r="IPM435" s="87" t="s">
        <v>102</v>
      </c>
      <c r="IPN435" s="87" t="s">
        <v>102</v>
      </c>
      <c r="IPO435" s="87" t="s">
        <v>102</v>
      </c>
      <c r="IPP435" s="87" t="s">
        <v>102</v>
      </c>
      <c r="IPQ435" s="87" t="s">
        <v>102</v>
      </c>
      <c r="IPR435" s="87" t="s">
        <v>102</v>
      </c>
      <c r="IPS435" s="87" t="s">
        <v>102</v>
      </c>
      <c r="IPT435" s="87" t="s">
        <v>102</v>
      </c>
      <c r="IPU435" s="87" t="s">
        <v>102</v>
      </c>
      <c r="IPV435" s="87" t="s">
        <v>102</v>
      </c>
      <c r="IPW435" s="87" t="s">
        <v>102</v>
      </c>
      <c r="IPX435" s="87" t="s">
        <v>102</v>
      </c>
      <c r="IPY435" s="87" t="s">
        <v>102</v>
      </c>
      <c r="IPZ435" s="87" t="s">
        <v>102</v>
      </c>
      <c r="IQA435" s="87" t="s">
        <v>102</v>
      </c>
      <c r="IQB435" s="87" t="s">
        <v>102</v>
      </c>
      <c r="IQC435" s="87" t="s">
        <v>102</v>
      </c>
      <c r="IQD435" s="87" t="s">
        <v>102</v>
      </c>
      <c r="IQE435" s="87" t="s">
        <v>102</v>
      </c>
      <c r="IQF435" s="87" t="s">
        <v>102</v>
      </c>
      <c r="IQG435" s="87" t="s">
        <v>102</v>
      </c>
      <c r="IQH435" s="87" t="s">
        <v>102</v>
      </c>
      <c r="IQI435" s="87" t="s">
        <v>102</v>
      </c>
      <c r="IQJ435" s="87" t="s">
        <v>102</v>
      </c>
      <c r="IQK435" s="87" t="s">
        <v>102</v>
      </c>
      <c r="IQL435" s="87" t="s">
        <v>102</v>
      </c>
      <c r="IQM435" s="87" t="s">
        <v>102</v>
      </c>
      <c r="IQN435" s="87" t="s">
        <v>102</v>
      </c>
      <c r="IQO435" s="87" t="s">
        <v>102</v>
      </c>
      <c r="IQP435" s="87" t="s">
        <v>102</v>
      </c>
      <c r="IQQ435" s="87" t="s">
        <v>102</v>
      </c>
      <c r="IQR435" s="87" t="s">
        <v>102</v>
      </c>
      <c r="IQS435" s="87" t="s">
        <v>102</v>
      </c>
      <c r="IQT435" s="87" t="s">
        <v>102</v>
      </c>
      <c r="IQU435" s="87" t="s">
        <v>102</v>
      </c>
      <c r="IQV435" s="87" t="s">
        <v>102</v>
      </c>
      <c r="IQW435" s="87" t="s">
        <v>102</v>
      </c>
      <c r="IQX435" s="87" t="s">
        <v>102</v>
      </c>
      <c r="IQY435" s="87" t="s">
        <v>102</v>
      </c>
      <c r="IQZ435" s="87" t="s">
        <v>102</v>
      </c>
      <c r="IRA435" s="87" t="s">
        <v>102</v>
      </c>
      <c r="IRB435" s="87" t="s">
        <v>102</v>
      </c>
      <c r="IRC435" s="87" t="s">
        <v>102</v>
      </c>
      <c r="IRD435" s="87" t="s">
        <v>102</v>
      </c>
      <c r="IRE435" s="87" t="s">
        <v>102</v>
      </c>
      <c r="IRF435" s="87" t="s">
        <v>102</v>
      </c>
      <c r="IRG435" s="87" t="s">
        <v>102</v>
      </c>
      <c r="IRH435" s="87" t="s">
        <v>102</v>
      </c>
      <c r="IRI435" s="87" t="s">
        <v>102</v>
      </c>
      <c r="IRJ435" s="87" t="s">
        <v>102</v>
      </c>
      <c r="IRK435" s="87" t="s">
        <v>102</v>
      </c>
      <c r="IRL435" s="87" t="s">
        <v>102</v>
      </c>
      <c r="IRM435" s="87" t="s">
        <v>102</v>
      </c>
      <c r="IRN435" s="87" t="s">
        <v>102</v>
      </c>
      <c r="IRO435" s="87" t="s">
        <v>102</v>
      </c>
      <c r="IRP435" s="87" t="s">
        <v>102</v>
      </c>
      <c r="IRQ435" s="87" t="s">
        <v>102</v>
      </c>
      <c r="IRR435" s="87" t="s">
        <v>102</v>
      </c>
      <c r="IRS435" s="87" t="s">
        <v>102</v>
      </c>
      <c r="IRT435" s="87" t="s">
        <v>102</v>
      </c>
      <c r="IRU435" s="87" t="s">
        <v>102</v>
      </c>
      <c r="IRV435" s="87" t="s">
        <v>102</v>
      </c>
      <c r="IRW435" s="87" t="s">
        <v>102</v>
      </c>
      <c r="IRX435" s="87" t="s">
        <v>102</v>
      </c>
      <c r="IRY435" s="87" t="s">
        <v>102</v>
      </c>
      <c r="IRZ435" s="87" t="s">
        <v>102</v>
      </c>
      <c r="ISA435" s="87" t="s">
        <v>102</v>
      </c>
      <c r="ISB435" s="87" t="s">
        <v>102</v>
      </c>
      <c r="ISC435" s="87" t="s">
        <v>102</v>
      </c>
      <c r="ISD435" s="87" t="s">
        <v>102</v>
      </c>
      <c r="ISE435" s="87" t="s">
        <v>102</v>
      </c>
      <c r="ISF435" s="87" t="s">
        <v>102</v>
      </c>
      <c r="ISG435" s="87" t="s">
        <v>102</v>
      </c>
      <c r="ISH435" s="87" t="s">
        <v>102</v>
      </c>
      <c r="ISI435" s="87" t="s">
        <v>102</v>
      </c>
      <c r="ISJ435" s="87" t="s">
        <v>102</v>
      </c>
      <c r="ISK435" s="87" t="s">
        <v>102</v>
      </c>
      <c r="ISL435" s="87" t="s">
        <v>102</v>
      </c>
      <c r="ISM435" s="87" t="s">
        <v>102</v>
      </c>
      <c r="ISN435" s="87" t="s">
        <v>102</v>
      </c>
      <c r="ISO435" s="87" t="s">
        <v>102</v>
      </c>
      <c r="ISP435" s="87" t="s">
        <v>102</v>
      </c>
      <c r="ISQ435" s="87" t="s">
        <v>102</v>
      </c>
      <c r="ISR435" s="87" t="s">
        <v>102</v>
      </c>
      <c r="ISS435" s="87" t="s">
        <v>102</v>
      </c>
      <c r="IST435" s="87" t="s">
        <v>102</v>
      </c>
      <c r="ISU435" s="87" t="s">
        <v>102</v>
      </c>
      <c r="ISV435" s="87" t="s">
        <v>102</v>
      </c>
      <c r="ISW435" s="87" t="s">
        <v>102</v>
      </c>
      <c r="ISX435" s="87" t="s">
        <v>102</v>
      </c>
      <c r="ISY435" s="87" t="s">
        <v>102</v>
      </c>
      <c r="ISZ435" s="87" t="s">
        <v>102</v>
      </c>
      <c r="ITA435" s="87" t="s">
        <v>102</v>
      </c>
      <c r="ITB435" s="87" t="s">
        <v>102</v>
      </c>
      <c r="ITC435" s="87" t="s">
        <v>102</v>
      </c>
      <c r="ITD435" s="87" t="s">
        <v>102</v>
      </c>
      <c r="ITE435" s="87" t="s">
        <v>102</v>
      </c>
      <c r="ITF435" s="87" t="s">
        <v>102</v>
      </c>
      <c r="ITG435" s="87" t="s">
        <v>102</v>
      </c>
      <c r="ITH435" s="87" t="s">
        <v>102</v>
      </c>
      <c r="ITI435" s="87" t="s">
        <v>102</v>
      </c>
      <c r="ITJ435" s="87" t="s">
        <v>102</v>
      </c>
      <c r="ITK435" s="87" t="s">
        <v>102</v>
      </c>
      <c r="ITL435" s="87" t="s">
        <v>102</v>
      </c>
      <c r="ITM435" s="87" t="s">
        <v>102</v>
      </c>
      <c r="ITN435" s="87" t="s">
        <v>102</v>
      </c>
      <c r="ITO435" s="87" t="s">
        <v>102</v>
      </c>
      <c r="ITP435" s="87" t="s">
        <v>102</v>
      </c>
      <c r="ITQ435" s="87" t="s">
        <v>102</v>
      </c>
      <c r="ITR435" s="87" t="s">
        <v>102</v>
      </c>
      <c r="ITS435" s="87" t="s">
        <v>102</v>
      </c>
      <c r="ITT435" s="87" t="s">
        <v>102</v>
      </c>
      <c r="ITU435" s="87" t="s">
        <v>102</v>
      </c>
      <c r="ITV435" s="87" t="s">
        <v>102</v>
      </c>
      <c r="ITW435" s="87" t="s">
        <v>102</v>
      </c>
      <c r="ITX435" s="87" t="s">
        <v>102</v>
      </c>
      <c r="ITY435" s="87" t="s">
        <v>102</v>
      </c>
      <c r="ITZ435" s="87" t="s">
        <v>102</v>
      </c>
      <c r="IUA435" s="87" t="s">
        <v>102</v>
      </c>
      <c r="IUB435" s="87" t="s">
        <v>102</v>
      </c>
      <c r="IUC435" s="87" t="s">
        <v>102</v>
      </c>
      <c r="IUD435" s="87" t="s">
        <v>102</v>
      </c>
      <c r="IUE435" s="87" t="s">
        <v>102</v>
      </c>
      <c r="IUF435" s="87" t="s">
        <v>102</v>
      </c>
      <c r="IUG435" s="87" t="s">
        <v>102</v>
      </c>
      <c r="IUH435" s="87" t="s">
        <v>102</v>
      </c>
      <c r="IUI435" s="87" t="s">
        <v>102</v>
      </c>
      <c r="IUJ435" s="87" t="s">
        <v>102</v>
      </c>
      <c r="IUK435" s="87" t="s">
        <v>102</v>
      </c>
      <c r="IUL435" s="87" t="s">
        <v>102</v>
      </c>
      <c r="IUM435" s="87" t="s">
        <v>102</v>
      </c>
      <c r="IUN435" s="87" t="s">
        <v>102</v>
      </c>
      <c r="IUO435" s="87" t="s">
        <v>102</v>
      </c>
      <c r="IUP435" s="87" t="s">
        <v>102</v>
      </c>
      <c r="IUQ435" s="87" t="s">
        <v>102</v>
      </c>
      <c r="IUR435" s="87" t="s">
        <v>102</v>
      </c>
      <c r="IUS435" s="87" t="s">
        <v>102</v>
      </c>
      <c r="IUT435" s="87" t="s">
        <v>102</v>
      </c>
      <c r="IUU435" s="87" t="s">
        <v>102</v>
      </c>
      <c r="IUV435" s="87" t="s">
        <v>102</v>
      </c>
      <c r="IUW435" s="87" t="s">
        <v>102</v>
      </c>
      <c r="IUX435" s="87" t="s">
        <v>102</v>
      </c>
      <c r="IUY435" s="87" t="s">
        <v>102</v>
      </c>
      <c r="IUZ435" s="87" t="s">
        <v>102</v>
      </c>
      <c r="IVA435" s="87" t="s">
        <v>102</v>
      </c>
      <c r="IVB435" s="87" t="s">
        <v>102</v>
      </c>
      <c r="IVC435" s="87" t="s">
        <v>102</v>
      </c>
      <c r="IVD435" s="87" t="s">
        <v>102</v>
      </c>
      <c r="IVE435" s="87" t="s">
        <v>102</v>
      </c>
      <c r="IVF435" s="87" t="s">
        <v>102</v>
      </c>
      <c r="IVG435" s="87" t="s">
        <v>102</v>
      </c>
      <c r="IVH435" s="87" t="s">
        <v>102</v>
      </c>
      <c r="IVI435" s="87" t="s">
        <v>102</v>
      </c>
      <c r="IVJ435" s="87" t="s">
        <v>102</v>
      </c>
      <c r="IVK435" s="87" t="s">
        <v>102</v>
      </c>
      <c r="IVL435" s="87" t="s">
        <v>102</v>
      </c>
      <c r="IVM435" s="87" t="s">
        <v>102</v>
      </c>
      <c r="IVN435" s="87" t="s">
        <v>102</v>
      </c>
      <c r="IVO435" s="87" t="s">
        <v>102</v>
      </c>
      <c r="IVP435" s="87" t="s">
        <v>102</v>
      </c>
      <c r="IVQ435" s="87" t="s">
        <v>102</v>
      </c>
      <c r="IVR435" s="87" t="s">
        <v>102</v>
      </c>
      <c r="IVS435" s="87" t="s">
        <v>102</v>
      </c>
      <c r="IVT435" s="87" t="s">
        <v>102</v>
      </c>
      <c r="IVU435" s="87" t="s">
        <v>102</v>
      </c>
      <c r="IVV435" s="87" t="s">
        <v>102</v>
      </c>
      <c r="IVW435" s="87" t="s">
        <v>102</v>
      </c>
      <c r="IVX435" s="87" t="s">
        <v>102</v>
      </c>
      <c r="IVY435" s="87" t="s">
        <v>102</v>
      </c>
      <c r="IVZ435" s="87" t="s">
        <v>102</v>
      </c>
      <c r="IWA435" s="87" t="s">
        <v>102</v>
      </c>
      <c r="IWB435" s="87" t="s">
        <v>102</v>
      </c>
      <c r="IWC435" s="87" t="s">
        <v>102</v>
      </c>
      <c r="IWD435" s="87" t="s">
        <v>102</v>
      </c>
      <c r="IWE435" s="87" t="s">
        <v>102</v>
      </c>
      <c r="IWF435" s="87" t="s">
        <v>102</v>
      </c>
      <c r="IWG435" s="87" t="s">
        <v>102</v>
      </c>
      <c r="IWH435" s="87" t="s">
        <v>102</v>
      </c>
      <c r="IWI435" s="87" t="s">
        <v>102</v>
      </c>
      <c r="IWJ435" s="87" t="s">
        <v>102</v>
      </c>
      <c r="IWK435" s="87" t="s">
        <v>102</v>
      </c>
      <c r="IWL435" s="87" t="s">
        <v>102</v>
      </c>
      <c r="IWM435" s="87" t="s">
        <v>102</v>
      </c>
      <c r="IWN435" s="87" t="s">
        <v>102</v>
      </c>
      <c r="IWO435" s="87" t="s">
        <v>102</v>
      </c>
      <c r="IWP435" s="87" t="s">
        <v>102</v>
      </c>
      <c r="IWQ435" s="87" t="s">
        <v>102</v>
      </c>
      <c r="IWR435" s="87" t="s">
        <v>102</v>
      </c>
      <c r="IWS435" s="87" t="s">
        <v>102</v>
      </c>
      <c r="IWT435" s="87" t="s">
        <v>102</v>
      </c>
      <c r="IWU435" s="87" t="s">
        <v>102</v>
      </c>
      <c r="IWV435" s="87" t="s">
        <v>102</v>
      </c>
      <c r="IWW435" s="87" t="s">
        <v>102</v>
      </c>
      <c r="IWX435" s="87" t="s">
        <v>102</v>
      </c>
      <c r="IWY435" s="87" t="s">
        <v>102</v>
      </c>
      <c r="IWZ435" s="87" t="s">
        <v>102</v>
      </c>
      <c r="IXA435" s="87" t="s">
        <v>102</v>
      </c>
      <c r="IXB435" s="87" t="s">
        <v>102</v>
      </c>
      <c r="IXC435" s="87" t="s">
        <v>102</v>
      </c>
      <c r="IXD435" s="87" t="s">
        <v>102</v>
      </c>
      <c r="IXE435" s="87" t="s">
        <v>102</v>
      </c>
      <c r="IXF435" s="87" t="s">
        <v>102</v>
      </c>
      <c r="IXG435" s="87" t="s">
        <v>102</v>
      </c>
      <c r="IXH435" s="87" t="s">
        <v>102</v>
      </c>
      <c r="IXI435" s="87" t="s">
        <v>102</v>
      </c>
      <c r="IXJ435" s="87" t="s">
        <v>102</v>
      </c>
      <c r="IXK435" s="87" t="s">
        <v>102</v>
      </c>
      <c r="IXL435" s="87" t="s">
        <v>102</v>
      </c>
      <c r="IXM435" s="87" t="s">
        <v>102</v>
      </c>
      <c r="IXN435" s="87" t="s">
        <v>102</v>
      </c>
      <c r="IXO435" s="87" t="s">
        <v>102</v>
      </c>
      <c r="IXP435" s="87" t="s">
        <v>102</v>
      </c>
      <c r="IXQ435" s="87" t="s">
        <v>102</v>
      </c>
      <c r="IXR435" s="87" t="s">
        <v>102</v>
      </c>
      <c r="IXS435" s="87" t="s">
        <v>102</v>
      </c>
      <c r="IXT435" s="87" t="s">
        <v>102</v>
      </c>
      <c r="IXU435" s="87" t="s">
        <v>102</v>
      </c>
      <c r="IXV435" s="87" t="s">
        <v>102</v>
      </c>
      <c r="IXW435" s="87" t="s">
        <v>102</v>
      </c>
      <c r="IXX435" s="87" t="s">
        <v>102</v>
      </c>
      <c r="IXY435" s="87" t="s">
        <v>102</v>
      </c>
      <c r="IXZ435" s="87" t="s">
        <v>102</v>
      </c>
      <c r="IYA435" s="87" t="s">
        <v>102</v>
      </c>
      <c r="IYB435" s="87" t="s">
        <v>102</v>
      </c>
      <c r="IYC435" s="87" t="s">
        <v>102</v>
      </c>
      <c r="IYD435" s="87" t="s">
        <v>102</v>
      </c>
      <c r="IYE435" s="87" t="s">
        <v>102</v>
      </c>
      <c r="IYF435" s="87" t="s">
        <v>102</v>
      </c>
      <c r="IYG435" s="87" t="s">
        <v>102</v>
      </c>
      <c r="IYH435" s="87" t="s">
        <v>102</v>
      </c>
      <c r="IYI435" s="87" t="s">
        <v>102</v>
      </c>
      <c r="IYJ435" s="87" t="s">
        <v>102</v>
      </c>
      <c r="IYK435" s="87" t="s">
        <v>102</v>
      </c>
      <c r="IYL435" s="87" t="s">
        <v>102</v>
      </c>
      <c r="IYM435" s="87" t="s">
        <v>102</v>
      </c>
      <c r="IYN435" s="87" t="s">
        <v>102</v>
      </c>
      <c r="IYO435" s="87" t="s">
        <v>102</v>
      </c>
      <c r="IYP435" s="87" t="s">
        <v>102</v>
      </c>
      <c r="IYQ435" s="87" t="s">
        <v>102</v>
      </c>
      <c r="IYR435" s="87" t="s">
        <v>102</v>
      </c>
      <c r="IYS435" s="87" t="s">
        <v>102</v>
      </c>
      <c r="IYT435" s="87" t="s">
        <v>102</v>
      </c>
      <c r="IYU435" s="87" t="s">
        <v>102</v>
      </c>
      <c r="IYV435" s="87" t="s">
        <v>102</v>
      </c>
      <c r="IYW435" s="87" t="s">
        <v>102</v>
      </c>
      <c r="IYX435" s="87" t="s">
        <v>102</v>
      </c>
      <c r="IYY435" s="87" t="s">
        <v>102</v>
      </c>
      <c r="IYZ435" s="87" t="s">
        <v>102</v>
      </c>
      <c r="IZA435" s="87" t="s">
        <v>102</v>
      </c>
      <c r="IZB435" s="87" t="s">
        <v>102</v>
      </c>
      <c r="IZC435" s="87" t="s">
        <v>102</v>
      </c>
      <c r="IZD435" s="87" t="s">
        <v>102</v>
      </c>
      <c r="IZE435" s="87" t="s">
        <v>102</v>
      </c>
      <c r="IZF435" s="87" t="s">
        <v>102</v>
      </c>
      <c r="IZG435" s="87" t="s">
        <v>102</v>
      </c>
      <c r="IZH435" s="87" t="s">
        <v>102</v>
      </c>
      <c r="IZI435" s="87" t="s">
        <v>102</v>
      </c>
      <c r="IZJ435" s="87" t="s">
        <v>102</v>
      </c>
      <c r="IZK435" s="87" t="s">
        <v>102</v>
      </c>
      <c r="IZL435" s="87" t="s">
        <v>102</v>
      </c>
      <c r="IZM435" s="87" t="s">
        <v>102</v>
      </c>
      <c r="IZN435" s="87" t="s">
        <v>102</v>
      </c>
      <c r="IZO435" s="87" t="s">
        <v>102</v>
      </c>
      <c r="IZP435" s="87" t="s">
        <v>102</v>
      </c>
      <c r="IZQ435" s="87" t="s">
        <v>102</v>
      </c>
      <c r="IZR435" s="87" t="s">
        <v>102</v>
      </c>
      <c r="IZS435" s="87" t="s">
        <v>102</v>
      </c>
      <c r="IZT435" s="87" t="s">
        <v>102</v>
      </c>
      <c r="IZU435" s="87" t="s">
        <v>102</v>
      </c>
      <c r="IZV435" s="87" t="s">
        <v>102</v>
      </c>
      <c r="IZW435" s="87" t="s">
        <v>102</v>
      </c>
      <c r="IZX435" s="87" t="s">
        <v>102</v>
      </c>
      <c r="IZY435" s="87" t="s">
        <v>102</v>
      </c>
      <c r="IZZ435" s="87" t="s">
        <v>102</v>
      </c>
      <c r="JAA435" s="87" t="s">
        <v>102</v>
      </c>
      <c r="JAB435" s="87" t="s">
        <v>102</v>
      </c>
      <c r="JAC435" s="87" t="s">
        <v>102</v>
      </c>
      <c r="JAD435" s="87" t="s">
        <v>102</v>
      </c>
      <c r="JAE435" s="87" t="s">
        <v>102</v>
      </c>
      <c r="JAF435" s="87" t="s">
        <v>102</v>
      </c>
      <c r="JAG435" s="87" t="s">
        <v>102</v>
      </c>
      <c r="JAH435" s="87" t="s">
        <v>102</v>
      </c>
      <c r="JAI435" s="87" t="s">
        <v>102</v>
      </c>
      <c r="JAJ435" s="87" t="s">
        <v>102</v>
      </c>
      <c r="JAK435" s="87" t="s">
        <v>102</v>
      </c>
      <c r="JAL435" s="87" t="s">
        <v>102</v>
      </c>
      <c r="JAM435" s="87" t="s">
        <v>102</v>
      </c>
      <c r="JAN435" s="87" t="s">
        <v>102</v>
      </c>
      <c r="JAO435" s="87" t="s">
        <v>102</v>
      </c>
      <c r="JAP435" s="87" t="s">
        <v>102</v>
      </c>
      <c r="JAQ435" s="87" t="s">
        <v>102</v>
      </c>
      <c r="JAR435" s="87" t="s">
        <v>102</v>
      </c>
      <c r="JAS435" s="87" t="s">
        <v>102</v>
      </c>
      <c r="JAT435" s="87" t="s">
        <v>102</v>
      </c>
      <c r="JAU435" s="87" t="s">
        <v>102</v>
      </c>
      <c r="JAV435" s="87" t="s">
        <v>102</v>
      </c>
      <c r="JAW435" s="87" t="s">
        <v>102</v>
      </c>
      <c r="JAX435" s="87" t="s">
        <v>102</v>
      </c>
      <c r="JAY435" s="87" t="s">
        <v>102</v>
      </c>
      <c r="JAZ435" s="87" t="s">
        <v>102</v>
      </c>
      <c r="JBA435" s="87" t="s">
        <v>102</v>
      </c>
      <c r="JBB435" s="87" t="s">
        <v>102</v>
      </c>
      <c r="JBC435" s="87" t="s">
        <v>102</v>
      </c>
      <c r="JBD435" s="87" t="s">
        <v>102</v>
      </c>
      <c r="JBE435" s="87" t="s">
        <v>102</v>
      </c>
      <c r="JBF435" s="87" t="s">
        <v>102</v>
      </c>
      <c r="JBG435" s="87" t="s">
        <v>102</v>
      </c>
      <c r="JBH435" s="87" t="s">
        <v>102</v>
      </c>
      <c r="JBI435" s="87" t="s">
        <v>102</v>
      </c>
      <c r="JBJ435" s="87" t="s">
        <v>102</v>
      </c>
      <c r="JBK435" s="87" t="s">
        <v>102</v>
      </c>
      <c r="JBL435" s="87" t="s">
        <v>102</v>
      </c>
      <c r="JBM435" s="87" t="s">
        <v>102</v>
      </c>
      <c r="JBN435" s="87" t="s">
        <v>102</v>
      </c>
      <c r="JBO435" s="87" t="s">
        <v>102</v>
      </c>
      <c r="JBP435" s="87" t="s">
        <v>102</v>
      </c>
      <c r="JBQ435" s="87" t="s">
        <v>102</v>
      </c>
      <c r="JBR435" s="87" t="s">
        <v>102</v>
      </c>
      <c r="JBS435" s="87" t="s">
        <v>102</v>
      </c>
      <c r="JBT435" s="87" t="s">
        <v>102</v>
      </c>
      <c r="JBU435" s="87" t="s">
        <v>102</v>
      </c>
      <c r="JBV435" s="87" t="s">
        <v>102</v>
      </c>
      <c r="JBW435" s="87" t="s">
        <v>102</v>
      </c>
      <c r="JBX435" s="87" t="s">
        <v>102</v>
      </c>
      <c r="JBY435" s="87" t="s">
        <v>102</v>
      </c>
      <c r="JBZ435" s="87" t="s">
        <v>102</v>
      </c>
      <c r="JCA435" s="87" t="s">
        <v>102</v>
      </c>
      <c r="JCB435" s="87" t="s">
        <v>102</v>
      </c>
      <c r="JCC435" s="87" t="s">
        <v>102</v>
      </c>
      <c r="JCD435" s="87" t="s">
        <v>102</v>
      </c>
      <c r="JCE435" s="87" t="s">
        <v>102</v>
      </c>
      <c r="JCF435" s="87" t="s">
        <v>102</v>
      </c>
      <c r="JCG435" s="87" t="s">
        <v>102</v>
      </c>
      <c r="JCH435" s="87" t="s">
        <v>102</v>
      </c>
      <c r="JCI435" s="87" t="s">
        <v>102</v>
      </c>
      <c r="JCJ435" s="87" t="s">
        <v>102</v>
      </c>
      <c r="JCK435" s="87" t="s">
        <v>102</v>
      </c>
      <c r="JCL435" s="87" t="s">
        <v>102</v>
      </c>
      <c r="JCM435" s="87" t="s">
        <v>102</v>
      </c>
      <c r="JCN435" s="87" t="s">
        <v>102</v>
      </c>
      <c r="JCO435" s="87" t="s">
        <v>102</v>
      </c>
      <c r="JCP435" s="87" t="s">
        <v>102</v>
      </c>
      <c r="JCQ435" s="87" t="s">
        <v>102</v>
      </c>
      <c r="JCR435" s="87" t="s">
        <v>102</v>
      </c>
      <c r="JCS435" s="87" t="s">
        <v>102</v>
      </c>
      <c r="JCT435" s="87" t="s">
        <v>102</v>
      </c>
      <c r="JCU435" s="87" t="s">
        <v>102</v>
      </c>
      <c r="JCV435" s="87" t="s">
        <v>102</v>
      </c>
      <c r="JCW435" s="87" t="s">
        <v>102</v>
      </c>
      <c r="JCX435" s="87" t="s">
        <v>102</v>
      </c>
      <c r="JCY435" s="87" t="s">
        <v>102</v>
      </c>
      <c r="JCZ435" s="87" t="s">
        <v>102</v>
      </c>
      <c r="JDA435" s="87" t="s">
        <v>102</v>
      </c>
      <c r="JDB435" s="87" t="s">
        <v>102</v>
      </c>
      <c r="JDC435" s="87" t="s">
        <v>102</v>
      </c>
      <c r="JDD435" s="87" t="s">
        <v>102</v>
      </c>
      <c r="JDE435" s="87" t="s">
        <v>102</v>
      </c>
      <c r="JDF435" s="87" t="s">
        <v>102</v>
      </c>
      <c r="JDG435" s="87" t="s">
        <v>102</v>
      </c>
      <c r="JDH435" s="87" t="s">
        <v>102</v>
      </c>
      <c r="JDI435" s="87" t="s">
        <v>102</v>
      </c>
      <c r="JDJ435" s="87" t="s">
        <v>102</v>
      </c>
      <c r="JDK435" s="87" t="s">
        <v>102</v>
      </c>
      <c r="JDL435" s="87" t="s">
        <v>102</v>
      </c>
      <c r="JDM435" s="87" t="s">
        <v>102</v>
      </c>
      <c r="JDN435" s="87" t="s">
        <v>102</v>
      </c>
      <c r="JDO435" s="87" t="s">
        <v>102</v>
      </c>
      <c r="JDP435" s="87" t="s">
        <v>102</v>
      </c>
      <c r="JDQ435" s="87" t="s">
        <v>102</v>
      </c>
      <c r="JDR435" s="87" t="s">
        <v>102</v>
      </c>
      <c r="JDS435" s="87" t="s">
        <v>102</v>
      </c>
      <c r="JDT435" s="87" t="s">
        <v>102</v>
      </c>
      <c r="JDU435" s="87" t="s">
        <v>102</v>
      </c>
      <c r="JDV435" s="87" t="s">
        <v>102</v>
      </c>
      <c r="JDW435" s="87" t="s">
        <v>102</v>
      </c>
      <c r="JDX435" s="87" t="s">
        <v>102</v>
      </c>
      <c r="JDY435" s="87" t="s">
        <v>102</v>
      </c>
      <c r="JDZ435" s="87" t="s">
        <v>102</v>
      </c>
      <c r="JEA435" s="87" t="s">
        <v>102</v>
      </c>
      <c r="JEB435" s="87" t="s">
        <v>102</v>
      </c>
      <c r="JEC435" s="87" t="s">
        <v>102</v>
      </c>
      <c r="JED435" s="87" t="s">
        <v>102</v>
      </c>
      <c r="JEE435" s="87" t="s">
        <v>102</v>
      </c>
      <c r="JEF435" s="87" t="s">
        <v>102</v>
      </c>
      <c r="JEG435" s="87" t="s">
        <v>102</v>
      </c>
      <c r="JEH435" s="87" t="s">
        <v>102</v>
      </c>
      <c r="JEI435" s="87" t="s">
        <v>102</v>
      </c>
      <c r="JEJ435" s="87" t="s">
        <v>102</v>
      </c>
      <c r="JEK435" s="87" t="s">
        <v>102</v>
      </c>
      <c r="JEL435" s="87" t="s">
        <v>102</v>
      </c>
      <c r="JEM435" s="87" t="s">
        <v>102</v>
      </c>
      <c r="JEN435" s="87" t="s">
        <v>102</v>
      </c>
      <c r="JEO435" s="87" t="s">
        <v>102</v>
      </c>
      <c r="JEP435" s="87" t="s">
        <v>102</v>
      </c>
      <c r="JEQ435" s="87" t="s">
        <v>102</v>
      </c>
      <c r="JER435" s="87" t="s">
        <v>102</v>
      </c>
      <c r="JES435" s="87" t="s">
        <v>102</v>
      </c>
      <c r="JET435" s="87" t="s">
        <v>102</v>
      </c>
      <c r="JEU435" s="87" t="s">
        <v>102</v>
      </c>
      <c r="JEV435" s="87" t="s">
        <v>102</v>
      </c>
      <c r="JEW435" s="87" t="s">
        <v>102</v>
      </c>
      <c r="JEX435" s="87" t="s">
        <v>102</v>
      </c>
      <c r="JEY435" s="87" t="s">
        <v>102</v>
      </c>
      <c r="JEZ435" s="87" t="s">
        <v>102</v>
      </c>
      <c r="JFA435" s="87" t="s">
        <v>102</v>
      </c>
      <c r="JFB435" s="87" t="s">
        <v>102</v>
      </c>
      <c r="JFC435" s="87" t="s">
        <v>102</v>
      </c>
      <c r="JFD435" s="87" t="s">
        <v>102</v>
      </c>
      <c r="JFE435" s="87" t="s">
        <v>102</v>
      </c>
      <c r="JFF435" s="87" t="s">
        <v>102</v>
      </c>
      <c r="JFG435" s="87" t="s">
        <v>102</v>
      </c>
      <c r="JFH435" s="87" t="s">
        <v>102</v>
      </c>
      <c r="JFI435" s="87" t="s">
        <v>102</v>
      </c>
      <c r="JFJ435" s="87" t="s">
        <v>102</v>
      </c>
      <c r="JFK435" s="87" t="s">
        <v>102</v>
      </c>
      <c r="JFL435" s="87" t="s">
        <v>102</v>
      </c>
      <c r="JFM435" s="87" t="s">
        <v>102</v>
      </c>
      <c r="JFN435" s="87" t="s">
        <v>102</v>
      </c>
      <c r="JFO435" s="87" t="s">
        <v>102</v>
      </c>
      <c r="JFP435" s="87" t="s">
        <v>102</v>
      </c>
      <c r="JFQ435" s="87" t="s">
        <v>102</v>
      </c>
      <c r="JFR435" s="87" t="s">
        <v>102</v>
      </c>
      <c r="JFS435" s="87" t="s">
        <v>102</v>
      </c>
      <c r="JFT435" s="87" t="s">
        <v>102</v>
      </c>
      <c r="JFU435" s="87" t="s">
        <v>102</v>
      </c>
      <c r="JFV435" s="87" t="s">
        <v>102</v>
      </c>
      <c r="JFW435" s="87" t="s">
        <v>102</v>
      </c>
      <c r="JFX435" s="87" t="s">
        <v>102</v>
      </c>
      <c r="JFY435" s="87" t="s">
        <v>102</v>
      </c>
      <c r="JFZ435" s="87" t="s">
        <v>102</v>
      </c>
      <c r="JGA435" s="87" t="s">
        <v>102</v>
      </c>
      <c r="JGB435" s="87" t="s">
        <v>102</v>
      </c>
      <c r="JGC435" s="87" t="s">
        <v>102</v>
      </c>
      <c r="JGD435" s="87" t="s">
        <v>102</v>
      </c>
      <c r="JGE435" s="87" t="s">
        <v>102</v>
      </c>
      <c r="JGF435" s="87" t="s">
        <v>102</v>
      </c>
      <c r="JGG435" s="87" t="s">
        <v>102</v>
      </c>
      <c r="JGH435" s="87" t="s">
        <v>102</v>
      </c>
      <c r="JGI435" s="87" t="s">
        <v>102</v>
      </c>
      <c r="JGJ435" s="87" t="s">
        <v>102</v>
      </c>
      <c r="JGK435" s="87" t="s">
        <v>102</v>
      </c>
      <c r="JGL435" s="87" t="s">
        <v>102</v>
      </c>
      <c r="JGM435" s="87" t="s">
        <v>102</v>
      </c>
      <c r="JGN435" s="87" t="s">
        <v>102</v>
      </c>
      <c r="JGO435" s="87" t="s">
        <v>102</v>
      </c>
      <c r="JGP435" s="87" t="s">
        <v>102</v>
      </c>
      <c r="JGQ435" s="87" t="s">
        <v>102</v>
      </c>
      <c r="JGR435" s="87" t="s">
        <v>102</v>
      </c>
      <c r="JGS435" s="87" t="s">
        <v>102</v>
      </c>
      <c r="JGT435" s="87" t="s">
        <v>102</v>
      </c>
      <c r="JGU435" s="87" t="s">
        <v>102</v>
      </c>
      <c r="JGV435" s="87" t="s">
        <v>102</v>
      </c>
      <c r="JGW435" s="87" t="s">
        <v>102</v>
      </c>
      <c r="JGX435" s="87" t="s">
        <v>102</v>
      </c>
      <c r="JGY435" s="87" t="s">
        <v>102</v>
      </c>
      <c r="JGZ435" s="87" t="s">
        <v>102</v>
      </c>
      <c r="JHA435" s="87" t="s">
        <v>102</v>
      </c>
      <c r="JHB435" s="87" t="s">
        <v>102</v>
      </c>
      <c r="JHC435" s="87" t="s">
        <v>102</v>
      </c>
      <c r="JHD435" s="87" t="s">
        <v>102</v>
      </c>
      <c r="JHE435" s="87" t="s">
        <v>102</v>
      </c>
      <c r="JHF435" s="87" t="s">
        <v>102</v>
      </c>
      <c r="JHG435" s="87" t="s">
        <v>102</v>
      </c>
      <c r="JHH435" s="87" t="s">
        <v>102</v>
      </c>
      <c r="JHI435" s="87" t="s">
        <v>102</v>
      </c>
      <c r="JHJ435" s="87" t="s">
        <v>102</v>
      </c>
      <c r="JHK435" s="87" t="s">
        <v>102</v>
      </c>
      <c r="JHL435" s="87" t="s">
        <v>102</v>
      </c>
      <c r="JHM435" s="87" t="s">
        <v>102</v>
      </c>
      <c r="JHN435" s="87" t="s">
        <v>102</v>
      </c>
      <c r="JHO435" s="87" t="s">
        <v>102</v>
      </c>
      <c r="JHP435" s="87" t="s">
        <v>102</v>
      </c>
      <c r="JHQ435" s="87" t="s">
        <v>102</v>
      </c>
      <c r="JHR435" s="87" t="s">
        <v>102</v>
      </c>
      <c r="JHS435" s="87" t="s">
        <v>102</v>
      </c>
      <c r="JHT435" s="87" t="s">
        <v>102</v>
      </c>
      <c r="JHU435" s="87" t="s">
        <v>102</v>
      </c>
      <c r="JHV435" s="87" t="s">
        <v>102</v>
      </c>
      <c r="JHW435" s="87" t="s">
        <v>102</v>
      </c>
      <c r="JHX435" s="87" t="s">
        <v>102</v>
      </c>
      <c r="JHY435" s="87" t="s">
        <v>102</v>
      </c>
      <c r="JHZ435" s="87" t="s">
        <v>102</v>
      </c>
      <c r="JIA435" s="87" t="s">
        <v>102</v>
      </c>
      <c r="JIB435" s="87" t="s">
        <v>102</v>
      </c>
      <c r="JIC435" s="87" t="s">
        <v>102</v>
      </c>
      <c r="JID435" s="87" t="s">
        <v>102</v>
      </c>
      <c r="JIE435" s="87" t="s">
        <v>102</v>
      </c>
      <c r="JIF435" s="87" t="s">
        <v>102</v>
      </c>
      <c r="JIG435" s="87" t="s">
        <v>102</v>
      </c>
      <c r="JIH435" s="87" t="s">
        <v>102</v>
      </c>
      <c r="JII435" s="87" t="s">
        <v>102</v>
      </c>
      <c r="JIJ435" s="87" t="s">
        <v>102</v>
      </c>
      <c r="JIK435" s="87" t="s">
        <v>102</v>
      </c>
      <c r="JIL435" s="87" t="s">
        <v>102</v>
      </c>
      <c r="JIM435" s="87" t="s">
        <v>102</v>
      </c>
      <c r="JIN435" s="87" t="s">
        <v>102</v>
      </c>
      <c r="JIO435" s="87" t="s">
        <v>102</v>
      </c>
      <c r="JIP435" s="87" t="s">
        <v>102</v>
      </c>
      <c r="JIQ435" s="87" t="s">
        <v>102</v>
      </c>
      <c r="JIR435" s="87" t="s">
        <v>102</v>
      </c>
      <c r="JIS435" s="87" t="s">
        <v>102</v>
      </c>
      <c r="JIT435" s="87" t="s">
        <v>102</v>
      </c>
      <c r="JIU435" s="87" t="s">
        <v>102</v>
      </c>
      <c r="JIV435" s="87" t="s">
        <v>102</v>
      </c>
      <c r="JIW435" s="87" t="s">
        <v>102</v>
      </c>
      <c r="JIX435" s="87" t="s">
        <v>102</v>
      </c>
      <c r="JIY435" s="87" t="s">
        <v>102</v>
      </c>
      <c r="JIZ435" s="87" t="s">
        <v>102</v>
      </c>
      <c r="JJA435" s="87" t="s">
        <v>102</v>
      </c>
      <c r="JJB435" s="87" t="s">
        <v>102</v>
      </c>
      <c r="JJC435" s="87" t="s">
        <v>102</v>
      </c>
      <c r="JJD435" s="87" t="s">
        <v>102</v>
      </c>
      <c r="JJE435" s="87" t="s">
        <v>102</v>
      </c>
      <c r="JJF435" s="87" t="s">
        <v>102</v>
      </c>
      <c r="JJG435" s="87" t="s">
        <v>102</v>
      </c>
      <c r="JJH435" s="87" t="s">
        <v>102</v>
      </c>
      <c r="JJI435" s="87" t="s">
        <v>102</v>
      </c>
      <c r="JJJ435" s="87" t="s">
        <v>102</v>
      </c>
      <c r="JJK435" s="87" t="s">
        <v>102</v>
      </c>
      <c r="JJL435" s="87" t="s">
        <v>102</v>
      </c>
      <c r="JJM435" s="87" t="s">
        <v>102</v>
      </c>
      <c r="JJN435" s="87" t="s">
        <v>102</v>
      </c>
      <c r="JJO435" s="87" t="s">
        <v>102</v>
      </c>
      <c r="JJP435" s="87" t="s">
        <v>102</v>
      </c>
      <c r="JJQ435" s="87" t="s">
        <v>102</v>
      </c>
      <c r="JJR435" s="87" t="s">
        <v>102</v>
      </c>
      <c r="JJS435" s="87" t="s">
        <v>102</v>
      </c>
      <c r="JJT435" s="87" t="s">
        <v>102</v>
      </c>
      <c r="JJU435" s="87" t="s">
        <v>102</v>
      </c>
      <c r="JJV435" s="87" t="s">
        <v>102</v>
      </c>
      <c r="JJW435" s="87" t="s">
        <v>102</v>
      </c>
      <c r="JJX435" s="87" t="s">
        <v>102</v>
      </c>
      <c r="JJY435" s="87" t="s">
        <v>102</v>
      </c>
      <c r="JJZ435" s="87" t="s">
        <v>102</v>
      </c>
      <c r="JKA435" s="87" t="s">
        <v>102</v>
      </c>
      <c r="JKB435" s="87" t="s">
        <v>102</v>
      </c>
      <c r="JKC435" s="87" t="s">
        <v>102</v>
      </c>
      <c r="JKD435" s="87" t="s">
        <v>102</v>
      </c>
      <c r="JKE435" s="87" t="s">
        <v>102</v>
      </c>
      <c r="JKF435" s="87" t="s">
        <v>102</v>
      </c>
      <c r="JKG435" s="87" t="s">
        <v>102</v>
      </c>
      <c r="JKH435" s="87" t="s">
        <v>102</v>
      </c>
      <c r="JKI435" s="87" t="s">
        <v>102</v>
      </c>
      <c r="JKJ435" s="87" t="s">
        <v>102</v>
      </c>
      <c r="JKK435" s="87" t="s">
        <v>102</v>
      </c>
      <c r="JKL435" s="87" t="s">
        <v>102</v>
      </c>
      <c r="JKM435" s="87" t="s">
        <v>102</v>
      </c>
      <c r="JKN435" s="87" t="s">
        <v>102</v>
      </c>
      <c r="JKO435" s="87" t="s">
        <v>102</v>
      </c>
      <c r="JKP435" s="87" t="s">
        <v>102</v>
      </c>
      <c r="JKQ435" s="87" t="s">
        <v>102</v>
      </c>
      <c r="JKR435" s="87" t="s">
        <v>102</v>
      </c>
      <c r="JKS435" s="87" t="s">
        <v>102</v>
      </c>
      <c r="JKT435" s="87" t="s">
        <v>102</v>
      </c>
      <c r="JKU435" s="87" t="s">
        <v>102</v>
      </c>
      <c r="JKV435" s="87" t="s">
        <v>102</v>
      </c>
      <c r="JKW435" s="87" t="s">
        <v>102</v>
      </c>
      <c r="JKX435" s="87" t="s">
        <v>102</v>
      </c>
      <c r="JKY435" s="87" t="s">
        <v>102</v>
      </c>
      <c r="JKZ435" s="87" t="s">
        <v>102</v>
      </c>
      <c r="JLA435" s="87" t="s">
        <v>102</v>
      </c>
      <c r="JLB435" s="87" t="s">
        <v>102</v>
      </c>
      <c r="JLC435" s="87" t="s">
        <v>102</v>
      </c>
      <c r="JLD435" s="87" t="s">
        <v>102</v>
      </c>
      <c r="JLE435" s="87" t="s">
        <v>102</v>
      </c>
      <c r="JLF435" s="87" t="s">
        <v>102</v>
      </c>
      <c r="JLG435" s="87" t="s">
        <v>102</v>
      </c>
      <c r="JLH435" s="87" t="s">
        <v>102</v>
      </c>
      <c r="JLI435" s="87" t="s">
        <v>102</v>
      </c>
      <c r="JLJ435" s="87" t="s">
        <v>102</v>
      </c>
      <c r="JLK435" s="87" t="s">
        <v>102</v>
      </c>
      <c r="JLL435" s="87" t="s">
        <v>102</v>
      </c>
      <c r="JLM435" s="87" t="s">
        <v>102</v>
      </c>
      <c r="JLN435" s="87" t="s">
        <v>102</v>
      </c>
      <c r="JLO435" s="87" t="s">
        <v>102</v>
      </c>
      <c r="JLP435" s="87" t="s">
        <v>102</v>
      </c>
      <c r="JLQ435" s="87" t="s">
        <v>102</v>
      </c>
      <c r="JLR435" s="87" t="s">
        <v>102</v>
      </c>
      <c r="JLS435" s="87" t="s">
        <v>102</v>
      </c>
      <c r="JLT435" s="87" t="s">
        <v>102</v>
      </c>
      <c r="JLU435" s="87" t="s">
        <v>102</v>
      </c>
      <c r="JLV435" s="87" t="s">
        <v>102</v>
      </c>
      <c r="JLW435" s="87" t="s">
        <v>102</v>
      </c>
      <c r="JLX435" s="87" t="s">
        <v>102</v>
      </c>
      <c r="JLY435" s="87" t="s">
        <v>102</v>
      </c>
      <c r="JLZ435" s="87" t="s">
        <v>102</v>
      </c>
      <c r="JMA435" s="87" t="s">
        <v>102</v>
      </c>
      <c r="JMB435" s="87" t="s">
        <v>102</v>
      </c>
      <c r="JMC435" s="87" t="s">
        <v>102</v>
      </c>
      <c r="JMD435" s="87" t="s">
        <v>102</v>
      </c>
      <c r="JME435" s="87" t="s">
        <v>102</v>
      </c>
      <c r="JMF435" s="87" t="s">
        <v>102</v>
      </c>
      <c r="JMG435" s="87" t="s">
        <v>102</v>
      </c>
      <c r="JMH435" s="87" t="s">
        <v>102</v>
      </c>
      <c r="JMI435" s="87" t="s">
        <v>102</v>
      </c>
      <c r="JMJ435" s="87" t="s">
        <v>102</v>
      </c>
      <c r="JMK435" s="87" t="s">
        <v>102</v>
      </c>
      <c r="JML435" s="87" t="s">
        <v>102</v>
      </c>
      <c r="JMM435" s="87" t="s">
        <v>102</v>
      </c>
      <c r="JMN435" s="87" t="s">
        <v>102</v>
      </c>
      <c r="JMO435" s="87" t="s">
        <v>102</v>
      </c>
      <c r="JMP435" s="87" t="s">
        <v>102</v>
      </c>
      <c r="JMQ435" s="87" t="s">
        <v>102</v>
      </c>
      <c r="JMR435" s="87" t="s">
        <v>102</v>
      </c>
      <c r="JMS435" s="87" t="s">
        <v>102</v>
      </c>
      <c r="JMT435" s="87" t="s">
        <v>102</v>
      </c>
      <c r="JMU435" s="87" t="s">
        <v>102</v>
      </c>
      <c r="JMV435" s="87" t="s">
        <v>102</v>
      </c>
      <c r="JMW435" s="87" t="s">
        <v>102</v>
      </c>
      <c r="JMX435" s="87" t="s">
        <v>102</v>
      </c>
      <c r="JMY435" s="87" t="s">
        <v>102</v>
      </c>
      <c r="JMZ435" s="87" t="s">
        <v>102</v>
      </c>
      <c r="JNA435" s="87" t="s">
        <v>102</v>
      </c>
      <c r="JNB435" s="87" t="s">
        <v>102</v>
      </c>
      <c r="JNC435" s="87" t="s">
        <v>102</v>
      </c>
      <c r="JND435" s="87" t="s">
        <v>102</v>
      </c>
      <c r="JNE435" s="87" t="s">
        <v>102</v>
      </c>
      <c r="JNF435" s="87" t="s">
        <v>102</v>
      </c>
      <c r="JNG435" s="87" t="s">
        <v>102</v>
      </c>
      <c r="JNH435" s="87" t="s">
        <v>102</v>
      </c>
      <c r="JNI435" s="87" t="s">
        <v>102</v>
      </c>
      <c r="JNJ435" s="87" t="s">
        <v>102</v>
      </c>
      <c r="JNK435" s="87" t="s">
        <v>102</v>
      </c>
      <c r="JNL435" s="87" t="s">
        <v>102</v>
      </c>
      <c r="JNM435" s="87" t="s">
        <v>102</v>
      </c>
      <c r="JNN435" s="87" t="s">
        <v>102</v>
      </c>
      <c r="JNO435" s="87" t="s">
        <v>102</v>
      </c>
      <c r="JNP435" s="87" t="s">
        <v>102</v>
      </c>
      <c r="JNQ435" s="87" t="s">
        <v>102</v>
      </c>
      <c r="JNR435" s="87" t="s">
        <v>102</v>
      </c>
      <c r="JNS435" s="87" t="s">
        <v>102</v>
      </c>
      <c r="JNT435" s="87" t="s">
        <v>102</v>
      </c>
      <c r="JNU435" s="87" t="s">
        <v>102</v>
      </c>
      <c r="JNV435" s="87" t="s">
        <v>102</v>
      </c>
      <c r="JNW435" s="87" t="s">
        <v>102</v>
      </c>
      <c r="JNX435" s="87" t="s">
        <v>102</v>
      </c>
      <c r="JNY435" s="87" t="s">
        <v>102</v>
      </c>
      <c r="JNZ435" s="87" t="s">
        <v>102</v>
      </c>
      <c r="JOA435" s="87" t="s">
        <v>102</v>
      </c>
      <c r="JOB435" s="87" t="s">
        <v>102</v>
      </c>
      <c r="JOC435" s="87" t="s">
        <v>102</v>
      </c>
      <c r="JOD435" s="87" t="s">
        <v>102</v>
      </c>
      <c r="JOE435" s="87" t="s">
        <v>102</v>
      </c>
      <c r="JOF435" s="87" t="s">
        <v>102</v>
      </c>
      <c r="JOG435" s="87" t="s">
        <v>102</v>
      </c>
      <c r="JOH435" s="87" t="s">
        <v>102</v>
      </c>
      <c r="JOI435" s="87" t="s">
        <v>102</v>
      </c>
      <c r="JOJ435" s="87" t="s">
        <v>102</v>
      </c>
      <c r="JOK435" s="87" t="s">
        <v>102</v>
      </c>
      <c r="JOL435" s="87" t="s">
        <v>102</v>
      </c>
      <c r="JOM435" s="87" t="s">
        <v>102</v>
      </c>
      <c r="JON435" s="87" t="s">
        <v>102</v>
      </c>
      <c r="JOO435" s="87" t="s">
        <v>102</v>
      </c>
      <c r="JOP435" s="87" t="s">
        <v>102</v>
      </c>
      <c r="JOQ435" s="87" t="s">
        <v>102</v>
      </c>
      <c r="JOR435" s="87" t="s">
        <v>102</v>
      </c>
      <c r="JOS435" s="87" t="s">
        <v>102</v>
      </c>
      <c r="JOT435" s="87" t="s">
        <v>102</v>
      </c>
      <c r="JOU435" s="87" t="s">
        <v>102</v>
      </c>
      <c r="JOV435" s="87" t="s">
        <v>102</v>
      </c>
      <c r="JOW435" s="87" t="s">
        <v>102</v>
      </c>
      <c r="JOX435" s="87" t="s">
        <v>102</v>
      </c>
      <c r="JOY435" s="87" t="s">
        <v>102</v>
      </c>
      <c r="JOZ435" s="87" t="s">
        <v>102</v>
      </c>
      <c r="JPA435" s="87" t="s">
        <v>102</v>
      </c>
      <c r="JPB435" s="87" t="s">
        <v>102</v>
      </c>
      <c r="JPC435" s="87" t="s">
        <v>102</v>
      </c>
      <c r="JPD435" s="87" t="s">
        <v>102</v>
      </c>
      <c r="JPE435" s="87" t="s">
        <v>102</v>
      </c>
      <c r="JPF435" s="87" t="s">
        <v>102</v>
      </c>
      <c r="JPG435" s="87" t="s">
        <v>102</v>
      </c>
      <c r="JPH435" s="87" t="s">
        <v>102</v>
      </c>
      <c r="JPI435" s="87" t="s">
        <v>102</v>
      </c>
      <c r="JPJ435" s="87" t="s">
        <v>102</v>
      </c>
      <c r="JPK435" s="87" t="s">
        <v>102</v>
      </c>
      <c r="JPL435" s="87" t="s">
        <v>102</v>
      </c>
      <c r="JPM435" s="87" t="s">
        <v>102</v>
      </c>
      <c r="JPN435" s="87" t="s">
        <v>102</v>
      </c>
      <c r="JPO435" s="87" t="s">
        <v>102</v>
      </c>
      <c r="JPP435" s="87" t="s">
        <v>102</v>
      </c>
      <c r="JPQ435" s="87" t="s">
        <v>102</v>
      </c>
      <c r="JPR435" s="87" t="s">
        <v>102</v>
      </c>
      <c r="JPS435" s="87" t="s">
        <v>102</v>
      </c>
      <c r="JPT435" s="87" t="s">
        <v>102</v>
      </c>
      <c r="JPU435" s="87" t="s">
        <v>102</v>
      </c>
      <c r="JPV435" s="87" t="s">
        <v>102</v>
      </c>
      <c r="JPW435" s="87" t="s">
        <v>102</v>
      </c>
      <c r="JPX435" s="87" t="s">
        <v>102</v>
      </c>
      <c r="JPY435" s="87" t="s">
        <v>102</v>
      </c>
      <c r="JPZ435" s="87" t="s">
        <v>102</v>
      </c>
      <c r="JQA435" s="87" t="s">
        <v>102</v>
      </c>
      <c r="JQB435" s="87" t="s">
        <v>102</v>
      </c>
      <c r="JQC435" s="87" t="s">
        <v>102</v>
      </c>
      <c r="JQD435" s="87" t="s">
        <v>102</v>
      </c>
      <c r="JQE435" s="87" t="s">
        <v>102</v>
      </c>
      <c r="JQF435" s="87" t="s">
        <v>102</v>
      </c>
      <c r="JQG435" s="87" t="s">
        <v>102</v>
      </c>
      <c r="JQH435" s="87" t="s">
        <v>102</v>
      </c>
      <c r="JQI435" s="87" t="s">
        <v>102</v>
      </c>
      <c r="JQJ435" s="87" t="s">
        <v>102</v>
      </c>
      <c r="JQK435" s="87" t="s">
        <v>102</v>
      </c>
      <c r="JQL435" s="87" t="s">
        <v>102</v>
      </c>
      <c r="JQM435" s="87" t="s">
        <v>102</v>
      </c>
      <c r="JQN435" s="87" t="s">
        <v>102</v>
      </c>
      <c r="JQO435" s="87" t="s">
        <v>102</v>
      </c>
      <c r="JQP435" s="87" t="s">
        <v>102</v>
      </c>
      <c r="JQQ435" s="87" t="s">
        <v>102</v>
      </c>
      <c r="JQR435" s="87" t="s">
        <v>102</v>
      </c>
      <c r="JQS435" s="87" t="s">
        <v>102</v>
      </c>
      <c r="JQT435" s="87" t="s">
        <v>102</v>
      </c>
      <c r="JQU435" s="87" t="s">
        <v>102</v>
      </c>
      <c r="JQV435" s="87" t="s">
        <v>102</v>
      </c>
      <c r="JQW435" s="87" t="s">
        <v>102</v>
      </c>
      <c r="JQX435" s="87" t="s">
        <v>102</v>
      </c>
      <c r="JQY435" s="87" t="s">
        <v>102</v>
      </c>
      <c r="JQZ435" s="87" t="s">
        <v>102</v>
      </c>
      <c r="JRA435" s="87" t="s">
        <v>102</v>
      </c>
      <c r="JRB435" s="87" t="s">
        <v>102</v>
      </c>
      <c r="JRC435" s="87" t="s">
        <v>102</v>
      </c>
      <c r="JRD435" s="87" t="s">
        <v>102</v>
      </c>
      <c r="JRE435" s="87" t="s">
        <v>102</v>
      </c>
      <c r="JRF435" s="87" t="s">
        <v>102</v>
      </c>
      <c r="JRG435" s="87" t="s">
        <v>102</v>
      </c>
      <c r="JRH435" s="87" t="s">
        <v>102</v>
      </c>
      <c r="JRI435" s="87" t="s">
        <v>102</v>
      </c>
      <c r="JRJ435" s="87" t="s">
        <v>102</v>
      </c>
      <c r="JRK435" s="87" t="s">
        <v>102</v>
      </c>
      <c r="JRL435" s="87" t="s">
        <v>102</v>
      </c>
      <c r="JRM435" s="87" t="s">
        <v>102</v>
      </c>
      <c r="JRN435" s="87" t="s">
        <v>102</v>
      </c>
      <c r="JRO435" s="87" t="s">
        <v>102</v>
      </c>
      <c r="JRP435" s="87" t="s">
        <v>102</v>
      </c>
      <c r="JRQ435" s="87" t="s">
        <v>102</v>
      </c>
      <c r="JRR435" s="87" t="s">
        <v>102</v>
      </c>
      <c r="JRS435" s="87" t="s">
        <v>102</v>
      </c>
      <c r="JRT435" s="87" t="s">
        <v>102</v>
      </c>
      <c r="JRU435" s="87" t="s">
        <v>102</v>
      </c>
      <c r="JRV435" s="87" t="s">
        <v>102</v>
      </c>
      <c r="JRW435" s="87" t="s">
        <v>102</v>
      </c>
      <c r="JRX435" s="87" t="s">
        <v>102</v>
      </c>
      <c r="JRY435" s="87" t="s">
        <v>102</v>
      </c>
      <c r="JRZ435" s="87" t="s">
        <v>102</v>
      </c>
      <c r="JSA435" s="87" t="s">
        <v>102</v>
      </c>
      <c r="JSB435" s="87" t="s">
        <v>102</v>
      </c>
      <c r="JSC435" s="87" t="s">
        <v>102</v>
      </c>
      <c r="JSD435" s="87" t="s">
        <v>102</v>
      </c>
      <c r="JSE435" s="87" t="s">
        <v>102</v>
      </c>
      <c r="JSF435" s="87" t="s">
        <v>102</v>
      </c>
      <c r="JSG435" s="87" t="s">
        <v>102</v>
      </c>
      <c r="JSH435" s="87" t="s">
        <v>102</v>
      </c>
      <c r="JSI435" s="87" t="s">
        <v>102</v>
      </c>
      <c r="JSJ435" s="87" t="s">
        <v>102</v>
      </c>
      <c r="JSK435" s="87" t="s">
        <v>102</v>
      </c>
      <c r="JSL435" s="87" t="s">
        <v>102</v>
      </c>
      <c r="JSM435" s="87" t="s">
        <v>102</v>
      </c>
      <c r="JSN435" s="87" t="s">
        <v>102</v>
      </c>
      <c r="JSO435" s="87" t="s">
        <v>102</v>
      </c>
      <c r="JSP435" s="87" t="s">
        <v>102</v>
      </c>
      <c r="JSQ435" s="87" t="s">
        <v>102</v>
      </c>
      <c r="JSR435" s="87" t="s">
        <v>102</v>
      </c>
      <c r="JSS435" s="87" t="s">
        <v>102</v>
      </c>
      <c r="JST435" s="87" t="s">
        <v>102</v>
      </c>
      <c r="JSU435" s="87" t="s">
        <v>102</v>
      </c>
      <c r="JSV435" s="87" t="s">
        <v>102</v>
      </c>
      <c r="JSW435" s="87" t="s">
        <v>102</v>
      </c>
      <c r="JSX435" s="87" t="s">
        <v>102</v>
      </c>
      <c r="JSY435" s="87" t="s">
        <v>102</v>
      </c>
      <c r="JSZ435" s="87" t="s">
        <v>102</v>
      </c>
      <c r="JTA435" s="87" t="s">
        <v>102</v>
      </c>
      <c r="JTB435" s="87" t="s">
        <v>102</v>
      </c>
      <c r="JTC435" s="87" t="s">
        <v>102</v>
      </c>
      <c r="JTD435" s="87" t="s">
        <v>102</v>
      </c>
      <c r="JTE435" s="87" t="s">
        <v>102</v>
      </c>
      <c r="JTF435" s="87" t="s">
        <v>102</v>
      </c>
      <c r="JTG435" s="87" t="s">
        <v>102</v>
      </c>
      <c r="JTH435" s="87" t="s">
        <v>102</v>
      </c>
      <c r="JTI435" s="87" t="s">
        <v>102</v>
      </c>
      <c r="JTJ435" s="87" t="s">
        <v>102</v>
      </c>
      <c r="JTK435" s="87" t="s">
        <v>102</v>
      </c>
      <c r="JTL435" s="87" t="s">
        <v>102</v>
      </c>
      <c r="JTM435" s="87" t="s">
        <v>102</v>
      </c>
      <c r="JTN435" s="87" t="s">
        <v>102</v>
      </c>
      <c r="JTO435" s="87" t="s">
        <v>102</v>
      </c>
      <c r="JTP435" s="87" t="s">
        <v>102</v>
      </c>
      <c r="JTQ435" s="87" t="s">
        <v>102</v>
      </c>
      <c r="JTR435" s="87" t="s">
        <v>102</v>
      </c>
      <c r="JTS435" s="87" t="s">
        <v>102</v>
      </c>
      <c r="JTT435" s="87" t="s">
        <v>102</v>
      </c>
      <c r="JTU435" s="87" t="s">
        <v>102</v>
      </c>
      <c r="JTV435" s="87" t="s">
        <v>102</v>
      </c>
      <c r="JTW435" s="87" t="s">
        <v>102</v>
      </c>
      <c r="JTX435" s="87" t="s">
        <v>102</v>
      </c>
      <c r="JTY435" s="87" t="s">
        <v>102</v>
      </c>
      <c r="JTZ435" s="87" t="s">
        <v>102</v>
      </c>
      <c r="JUA435" s="87" t="s">
        <v>102</v>
      </c>
      <c r="JUB435" s="87" t="s">
        <v>102</v>
      </c>
      <c r="JUC435" s="87" t="s">
        <v>102</v>
      </c>
      <c r="JUD435" s="87" t="s">
        <v>102</v>
      </c>
      <c r="JUE435" s="87" t="s">
        <v>102</v>
      </c>
      <c r="JUF435" s="87" t="s">
        <v>102</v>
      </c>
      <c r="JUG435" s="87" t="s">
        <v>102</v>
      </c>
      <c r="JUH435" s="87" t="s">
        <v>102</v>
      </c>
      <c r="JUI435" s="87" t="s">
        <v>102</v>
      </c>
      <c r="JUJ435" s="87" t="s">
        <v>102</v>
      </c>
      <c r="JUK435" s="87" t="s">
        <v>102</v>
      </c>
      <c r="JUL435" s="87" t="s">
        <v>102</v>
      </c>
      <c r="JUM435" s="87" t="s">
        <v>102</v>
      </c>
      <c r="JUN435" s="87" t="s">
        <v>102</v>
      </c>
      <c r="JUO435" s="87" t="s">
        <v>102</v>
      </c>
      <c r="JUP435" s="87" t="s">
        <v>102</v>
      </c>
      <c r="JUQ435" s="87" t="s">
        <v>102</v>
      </c>
      <c r="JUR435" s="87" t="s">
        <v>102</v>
      </c>
      <c r="JUS435" s="87" t="s">
        <v>102</v>
      </c>
      <c r="JUT435" s="87" t="s">
        <v>102</v>
      </c>
      <c r="JUU435" s="87" t="s">
        <v>102</v>
      </c>
      <c r="JUV435" s="87" t="s">
        <v>102</v>
      </c>
      <c r="JUW435" s="87" t="s">
        <v>102</v>
      </c>
      <c r="JUX435" s="87" t="s">
        <v>102</v>
      </c>
      <c r="JUY435" s="87" t="s">
        <v>102</v>
      </c>
      <c r="JUZ435" s="87" t="s">
        <v>102</v>
      </c>
      <c r="JVA435" s="87" t="s">
        <v>102</v>
      </c>
      <c r="JVB435" s="87" t="s">
        <v>102</v>
      </c>
      <c r="JVC435" s="87" t="s">
        <v>102</v>
      </c>
      <c r="JVD435" s="87" t="s">
        <v>102</v>
      </c>
      <c r="JVE435" s="87" t="s">
        <v>102</v>
      </c>
      <c r="JVF435" s="87" t="s">
        <v>102</v>
      </c>
      <c r="JVG435" s="87" t="s">
        <v>102</v>
      </c>
      <c r="JVH435" s="87" t="s">
        <v>102</v>
      </c>
      <c r="JVI435" s="87" t="s">
        <v>102</v>
      </c>
      <c r="JVJ435" s="87" t="s">
        <v>102</v>
      </c>
      <c r="JVK435" s="87" t="s">
        <v>102</v>
      </c>
      <c r="JVL435" s="87" t="s">
        <v>102</v>
      </c>
      <c r="JVM435" s="87" t="s">
        <v>102</v>
      </c>
      <c r="JVN435" s="87" t="s">
        <v>102</v>
      </c>
      <c r="JVO435" s="87" t="s">
        <v>102</v>
      </c>
      <c r="JVP435" s="87" t="s">
        <v>102</v>
      </c>
      <c r="JVQ435" s="87" t="s">
        <v>102</v>
      </c>
      <c r="JVR435" s="87" t="s">
        <v>102</v>
      </c>
      <c r="JVS435" s="87" t="s">
        <v>102</v>
      </c>
      <c r="JVT435" s="87" t="s">
        <v>102</v>
      </c>
      <c r="JVU435" s="87" t="s">
        <v>102</v>
      </c>
      <c r="JVV435" s="87" t="s">
        <v>102</v>
      </c>
      <c r="JVW435" s="87" t="s">
        <v>102</v>
      </c>
      <c r="JVX435" s="87" t="s">
        <v>102</v>
      </c>
      <c r="JVY435" s="87" t="s">
        <v>102</v>
      </c>
      <c r="JVZ435" s="87" t="s">
        <v>102</v>
      </c>
      <c r="JWA435" s="87" t="s">
        <v>102</v>
      </c>
      <c r="JWB435" s="87" t="s">
        <v>102</v>
      </c>
      <c r="JWC435" s="87" t="s">
        <v>102</v>
      </c>
      <c r="JWD435" s="87" t="s">
        <v>102</v>
      </c>
      <c r="JWE435" s="87" t="s">
        <v>102</v>
      </c>
      <c r="JWF435" s="87" t="s">
        <v>102</v>
      </c>
      <c r="JWG435" s="87" t="s">
        <v>102</v>
      </c>
      <c r="JWH435" s="87" t="s">
        <v>102</v>
      </c>
      <c r="JWI435" s="87" t="s">
        <v>102</v>
      </c>
      <c r="JWJ435" s="87" t="s">
        <v>102</v>
      </c>
      <c r="JWK435" s="87" t="s">
        <v>102</v>
      </c>
      <c r="JWL435" s="87" t="s">
        <v>102</v>
      </c>
      <c r="JWM435" s="87" t="s">
        <v>102</v>
      </c>
      <c r="JWN435" s="87" t="s">
        <v>102</v>
      </c>
      <c r="JWO435" s="87" t="s">
        <v>102</v>
      </c>
      <c r="JWP435" s="87" t="s">
        <v>102</v>
      </c>
      <c r="JWQ435" s="87" t="s">
        <v>102</v>
      </c>
      <c r="JWR435" s="87" t="s">
        <v>102</v>
      </c>
      <c r="JWS435" s="87" t="s">
        <v>102</v>
      </c>
      <c r="JWT435" s="87" t="s">
        <v>102</v>
      </c>
      <c r="JWU435" s="87" t="s">
        <v>102</v>
      </c>
      <c r="JWV435" s="87" t="s">
        <v>102</v>
      </c>
      <c r="JWW435" s="87" t="s">
        <v>102</v>
      </c>
      <c r="JWX435" s="87" t="s">
        <v>102</v>
      </c>
      <c r="JWY435" s="87" t="s">
        <v>102</v>
      </c>
      <c r="JWZ435" s="87" t="s">
        <v>102</v>
      </c>
      <c r="JXA435" s="87" t="s">
        <v>102</v>
      </c>
      <c r="JXB435" s="87" t="s">
        <v>102</v>
      </c>
      <c r="JXC435" s="87" t="s">
        <v>102</v>
      </c>
      <c r="JXD435" s="87" t="s">
        <v>102</v>
      </c>
      <c r="JXE435" s="87" t="s">
        <v>102</v>
      </c>
      <c r="JXF435" s="87" t="s">
        <v>102</v>
      </c>
      <c r="JXG435" s="87" t="s">
        <v>102</v>
      </c>
      <c r="JXH435" s="87" t="s">
        <v>102</v>
      </c>
      <c r="JXI435" s="87" t="s">
        <v>102</v>
      </c>
      <c r="JXJ435" s="87" t="s">
        <v>102</v>
      </c>
      <c r="JXK435" s="87" t="s">
        <v>102</v>
      </c>
      <c r="JXL435" s="87" t="s">
        <v>102</v>
      </c>
      <c r="JXM435" s="87" t="s">
        <v>102</v>
      </c>
      <c r="JXN435" s="87" t="s">
        <v>102</v>
      </c>
      <c r="JXO435" s="87" t="s">
        <v>102</v>
      </c>
      <c r="JXP435" s="87" t="s">
        <v>102</v>
      </c>
      <c r="JXQ435" s="87" t="s">
        <v>102</v>
      </c>
      <c r="JXR435" s="87" t="s">
        <v>102</v>
      </c>
      <c r="JXS435" s="87" t="s">
        <v>102</v>
      </c>
      <c r="JXT435" s="87" t="s">
        <v>102</v>
      </c>
      <c r="JXU435" s="87" t="s">
        <v>102</v>
      </c>
      <c r="JXV435" s="87" t="s">
        <v>102</v>
      </c>
      <c r="JXW435" s="87" t="s">
        <v>102</v>
      </c>
      <c r="JXX435" s="87" t="s">
        <v>102</v>
      </c>
      <c r="JXY435" s="87" t="s">
        <v>102</v>
      </c>
      <c r="JXZ435" s="87" t="s">
        <v>102</v>
      </c>
      <c r="JYA435" s="87" t="s">
        <v>102</v>
      </c>
      <c r="JYB435" s="87" t="s">
        <v>102</v>
      </c>
      <c r="JYC435" s="87" t="s">
        <v>102</v>
      </c>
      <c r="JYD435" s="87" t="s">
        <v>102</v>
      </c>
      <c r="JYE435" s="87" t="s">
        <v>102</v>
      </c>
      <c r="JYF435" s="87" t="s">
        <v>102</v>
      </c>
      <c r="JYG435" s="87" t="s">
        <v>102</v>
      </c>
      <c r="JYH435" s="87" t="s">
        <v>102</v>
      </c>
      <c r="JYI435" s="87" t="s">
        <v>102</v>
      </c>
      <c r="JYJ435" s="87" t="s">
        <v>102</v>
      </c>
      <c r="JYK435" s="87" t="s">
        <v>102</v>
      </c>
      <c r="JYL435" s="87" t="s">
        <v>102</v>
      </c>
      <c r="JYM435" s="87" t="s">
        <v>102</v>
      </c>
      <c r="JYN435" s="87" t="s">
        <v>102</v>
      </c>
      <c r="JYO435" s="87" t="s">
        <v>102</v>
      </c>
      <c r="JYP435" s="87" t="s">
        <v>102</v>
      </c>
      <c r="JYQ435" s="87" t="s">
        <v>102</v>
      </c>
      <c r="JYR435" s="87" t="s">
        <v>102</v>
      </c>
      <c r="JYS435" s="87" t="s">
        <v>102</v>
      </c>
      <c r="JYT435" s="87" t="s">
        <v>102</v>
      </c>
      <c r="JYU435" s="87" t="s">
        <v>102</v>
      </c>
      <c r="JYV435" s="87" t="s">
        <v>102</v>
      </c>
      <c r="JYW435" s="87" t="s">
        <v>102</v>
      </c>
      <c r="JYX435" s="87" t="s">
        <v>102</v>
      </c>
      <c r="JYY435" s="87" t="s">
        <v>102</v>
      </c>
      <c r="JYZ435" s="87" t="s">
        <v>102</v>
      </c>
      <c r="JZA435" s="87" t="s">
        <v>102</v>
      </c>
      <c r="JZB435" s="87" t="s">
        <v>102</v>
      </c>
      <c r="JZC435" s="87" t="s">
        <v>102</v>
      </c>
      <c r="JZD435" s="87" t="s">
        <v>102</v>
      </c>
      <c r="JZE435" s="87" t="s">
        <v>102</v>
      </c>
      <c r="JZF435" s="87" t="s">
        <v>102</v>
      </c>
      <c r="JZG435" s="87" t="s">
        <v>102</v>
      </c>
      <c r="JZH435" s="87" t="s">
        <v>102</v>
      </c>
      <c r="JZI435" s="87" t="s">
        <v>102</v>
      </c>
      <c r="JZJ435" s="87" t="s">
        <v>102</v>
      </c>
      <c r="JZK435" s="87" t="s">
        <v>102</v>
      </c>
      <c r="JZL435" s="87" t="s">
        <v>102</v>
      </c>
      <c r="JZM435" s="87" t="s">
        <v>102</v>
      </c>
      <c r="JZN435" s="87" t="s">
        <v>102</v>
      </c>
      <c r="JZO435" s="87" t="s">
        <v>102</v>
      </c>
      <c r="JZP435" s="87" t="s">
        <v>102</v>
      </c>
      <c r="JZQ435" s="87" t="s">
        <v>102</v>
      </c>
      <c r="JZR435" s="87" t="s">
        <v>102</v>
      </c>
      <c r="JZS435" s="87" t="s">
        <v>102</v>
      </c>
      <c r="JZT435" s="87" t="s">
        <v>102</v>
      </c>
      <c r="JZU435" s="87" t="s">
        <v>102</v>
      </c>
      <c r="JZV435" s="87" t="s">
        <v>102</v>
      </c>
      <c r="JZW435" s="87" t="s">
        <v>102</v>
      </c>
      <c r="JZX435" s="87" t="s">
        <v>102</v>
      </c>
      <c r="JZY435" s="87" t="s">
        <v>102</v>
      </c>
      <c r="JZZ435" s="87" t="s">
        <v>102</v>
      </c>
      <c r="KAA435" s="87" t="s">
        <v>102</v>
      </c>
      <c r="KAB435" s="87" t="s">
        <v>102</v>
      </c>
      <c r="KAC435" s="87" t="s">
        <v>102</v>
      </c>
      <c r="KAD435" s="87" t="s">
        <v>102</v>
      </c>
      <c r="KAE435" s="87" t="s">
        <v>102</v>
      </c>
      <c r="KAF435" s="87" t="s">
        <v>102</v>
      </c>
      <c r="KAG435" s="87" t="s">
        <v>102</v>
      </c>
      <c r="KAH435" s="87" t="s">
        <v>102</v>
      </c>
      <c r="KAI435" s="87" t="s">
        <v>102</v>
      </c>
      <c r="KAJ435" s="87" t="s">
        <v>102</v>
      </c>
      <c r="KAK435" s="87" t="s">
        <v>102</v>
      </c>
      <c r="KAL435" s="87" t="s">
        <v>102</v>
      </c>
      <c r="KAM435" s="87" t="s">
        <v>102</v>
      </c>
      <c r="KAN435" s="87" t="s">
        <v>102</v>
      </c>
      <c r="KAO435" s="87" t="s">
        <v>102</v>
      </c>
      <c r="KAP435" s="87" t="s">
        <v>102</v>
      </c>
      <c r="KAQ435" s="87" t="s">
        <v>102</v>
      </c>
      <c r="KAR435" s="87" t="s">
        <v>102</v>
      </c>
      <c r="KAS435" s="87" t="s">
        <v>102</v>
      </c>
      <c r="KAT435" s="87" t="s">
        <v>102</v>
      </c>
      <c r="KAU435" s="87" t="s">
        <v>102</v>
      </c>
      <c r="KAV435" s="87" t="s">
        <v>102</v>
      </c>
      <c r="KAW435" s="87" t="s">
        <v>102</v>
      </c>
      <c r="KAX435" s="87" t="s">
        <v>102</v>
      </c>
      <c r="KAY435" s="87" t="s">
        <v>102</v>
      </c>
      <c r="KAZ435" s="87" t="s">
        <v>102</v>
      </c>
      <c r="KBA435" s="87" t="s">
        <v>102</v>
      </c>
      <c r="KBB435" s="87" t="s">
        <v>102</v>
      </c>
      <c r="KBC435" s="87" t="s">
        <v>102</v>
      </c>
      <c r="KBD435" s="87" t="s">
        <v>102</v>
      </c>
      <c r="KBE435" s="87" t="s">
        <v>102</v>
      </c>
      <c r="KBF435" s="87" t="s">
        <v>102</v>
      </c>
      <c r="KBG435" s="87" t="s">
        <v>102</v>
      </c>
      <c r="KBH435" s="87" t="s">
        <v>102</v>
      </c>
      <c r="KBI435" s="87" t="s">
        <v>102</v>
      </c>
      <c r="KBJ435" s="87" t="s">
        <v>102</v>
      </c>
      <c r="KBK435" s="87" t="s">
        <v>102</v>
      </c>
      <c r="KBL435" s="87" t="s">
        <v>102</v>
      </c>
      <c r="KBM435" s="87" t="s">
        <v>102</v>
      </c>
      <c r="KBN435" s="87" t="s">
        <v>102</v>
      </c>
      <c r="KBO435" s="87" t="s">
        <v>102</v>
      </c>
      <c r="KBP435" s="87" t="s">
        <v>102</v>
      </c>
      <c r="KBQ435" s="87" t="s">
        <v>102</v>
      </c>
      <c r="KBR435" s="87" t="s">
        <v>102</v>
      </c>
      <c r="KBS435" s="87" t="s">
        <v>102</v>
      </c>
      <c r="KBT435" s="87" t="s">
        <v>102</v>
      </c>
      <c r="KBU435" s="87" t="s">
        <v>102</v>
      </c>
      <c r="KBV435" s="87" t="s">
        <v>102</v>
      </c>
      <c r="KBW435" s="87" t="s">
        <v>102</v>
      </c>
      <c r="KBX435" s="87" t="s">
        <v>102</v>
      </c>
      <c r="KBY435" s="87" t="s">
        <v>102</v>
      </c>
      <c r="KBZ435" s="87" t="s">
        <v>102</v>
      </c>
      <c r="KCA435" s="87" t="s">
        <v>102</v>
      </c>
      <c r="KCB435" s="87" t="s">
        <v>102</v>
      </c>
      <c r="KCC435" s="87" t="s">
        <v>102</v>
      </c>
      <c r="KCD435" s="87" t="s">
        <v>102</v>
      </c>
      <c r="KCE435" s="87" t="s">
        <v>102</v>
      </c>
      <c r="KCF435" s="87" t="s">
        <v>102</v>
      </c>
      <c r="KCG435" s="87" t="s">
        <v>102</v>
      </c>
      <c r="KCH435" s="87" t="s">
        <v>102</v>
      </c>
      <c r="KCI435" s="87" t="s">
        <v>102</v>
      </c>
      <c r="KCJ435" s="87" t="s">
        <v>102</v>
      </c>
      <c r="KCK435" s="87" t="s">
        <v>102</v>
      </c>
      <c r="KCL435" s="87" t="s">
        <v>102</v>
      </c>
      <c r="KCM435" s="87" t="s">
        <v>102</v>
      </c>
      <c r="KCN435" s="87" t="s">
        <v>102</v>
      </c>
      <c r="KCO435" s="87" t="s">
        <v>102</v>
      </c>
      <c r="KCP435" s="87" t="s">
        <v>102</v>
      </c>
      <c r="KCQ435" s="87" t="s">
        <v>102</v>
      </c>
      <c r="KCR435" s="87" t="s">
        <v>102</v>
      </c>
      <c r="KCS435" s="87" t="s">
        <v>102</v>
      </c>
      <c r="KCT435" s="87" t="s">
        <v>102</v>
      </c>
      <c r="KCU435" s="87" t="s">
        <v>102</v>
      </c>
      <c r="KCV435" s="87" t="s">
        <v>102</v>
      </c>
      <c r="KCW435" s="87" t="s">
        <v>102</v>
      </c>
      <c r="KCX435" s="87" t="s">
        <v>102</v>
      </c>
      <c r="KCY435" s="87" t="s">
        <v>102</v>
      </c>
      <c r="KCZ435" s="87" t="s">
        <v>102</v>
      </c>
      <c r="KDA435" s="87" t="s">
        <v>102</v>
      </c>
      <c r="KDB435" s="87" t="s">
        <v>102</v>
      </c>
      <c r="KDC435" s="87" t="s">
        <v>102</v>
      </c>
      <c r="KDD435" s="87" t="s">
        <v>102</v>
      </c>
      <c r="KDE435" s="87" t="s">
        <v>102</v>
      </c>
      <c r="KDF435" s="87" t="s">
        <v>102</v>
      </c>
      <c r="KDG435" s="87" t="s">
        <v>102</v>
      </c>
      <c r="KDH435" s="87" t="s">
        <v>102</v>
      </c>
      <c r="KDI435" s="87" t="s">
        <v>102</v>
      </c>
      <c r="KDJ435" s="87" t="s">
        <v>102</v>
      </c>
      <c r="KDK435" s="87" t="s">
        <v>102</v>
      </c>
      <c r="KDL435" s="87" t="s">
        <v>102</v>
      </c>
      <c r="KDM435" s="87" t="s">
        <v>102</v>
      </c>
      <c r="KDN435" s="87" t="s">
        <v>102</v>
      </c>
      <c r="KDO435" s="87" t="s">
        <v>102</v>
      </c>
      <c r="KDP435" s="87" t="s">
        <v>102</v>
      </c>
      <c r="KDQ435" s="87" t="s">
        <v>102</v>
      </c>
      <c r="KDR435" s="87" t="s">
        <v>102</v>
      </c>
      <c r="KDS435" s="87" t="s">
        <v>102</v>
      </c>
      <c r="KDT435" s="87" t="s">
        <v>102</v>
      </c>
      <c r="KDU435" s="87" t="s">
        <v>102</v>
      </c>
      <c r="KDV435" s="87" t="s">
        <v>102</v>
      </c>
      <c r="KDW435" s="87" t="s">
        <v>102</v>
      </c>
      <c r="KDX435" s="87" t="s">
        <v>102</v>
      </c>
      <c r="KDY435" s="87" t="s">
        <v>102</v>
      </c>
      <c r="KDZ435" s="87" t="s">
        <v>102</v>
      </c>
      <c r="KEA435" s="87" t="s">
        <v>102</v>
      </c>
      <c r="KEB435" s="87" t="s">
        <v>102</v>
      </c>
      <c r="KEC435" s="87" t="s">
        <v>102</v>
      </c>
      <c r="KED435" s="87" t="s">
        <v>102</v>
      </c>
      <c r="KEE435" s="87" t="s">
        <v>102</v>
      </c>
      <c r="KEF435" s="87" t="s">
        <v>102</v>
      </c>
      <c r="KEG435" s="87" t="s">
        <v>102</v>
      </c>
      <c r="KEH435" s="87" t="s">
        <v>102</v>
      </c>
      <c r="KEI435" s="87" t="s">
        <v>102</v>
      </c>
      <c r="KEJ435" s="87" t="s">
        <v>102</v>
      </c>
      <c r="KEK435" s="87" t="s">
        <v>102</v>
      </c>
      <c r="KEL435" s="87" t="s">
        <v>102</v>
      </c>
      <c r="KEM435" s="87" t="s">
        <v>102</v>
      </c>
      <c r="KEN435" s="87" t="s">
        <v>102</v>
      </c>
      <c r="KEO435" s="87" t="s">
        <v>102</v>
      </c>
      <c r="KEP435" s="87" t="s">
        <v>102</v>
      </c>
      <c r="KEQ435" s="87" t="s">
        <v>102</v>
      </c>
      <c r="KER435" s="87" t="s">
        <v>102</v>
      </c>
      <c r="KES435" s="87" t="s">
        <v>102</v>
      </c>
      <c r="KET435" s="87" t="s">
        <v>102</v>
      </c>
      <c r="KEU435" s="87" t="s">
        <v>102</v>
      </c>
      <c r="KEV435" s="87" t="s">
        <v>102</v>
      </c>
      <c r="KEW435" s="87" t="s">
        <v>102</v>
      </c>
      <c r="KEX435" s="87" t="s">
        <v>102</v>
      </c>
      <c r="KEY435" s="87" t="s">
        <v>102</v>
      </c>
      <c r="KEZ435" s="87" t="s">
        <v>102</v>
      </c>
      <c r="KFA435" s="87" t="s">
        <v>102</v>
      </c>
      <c r="KFB435" s="87" t="s">
        <v>102</v>
      </c>
      <c r="KFC435" s="87" t="s">
        <v>102</v>
      </c>
      <c r="KFD435" s="87" t="s">
        <v>102</v>
      </c>
      <c r="KFE435" s="87" t="s">
        <v>102</v>
      </c>
      <c r="KFF435" s="87" t="s">
        <v>102</v>
      </c>
      <c r="KFG435" s="87" t="s">
        <v>102</v>
      </c>
      <c r="KFH435" s="87" t="s">
        <v>102</v>
      </c>
      <c r="KFI435" s="87" t="s">
        <v>102</v>
      </c>
      <c r="KFJ435" s="87" t="s">
        <v>102</v>
      </c>
      <c r="KFK435" s="87" t="s">
        <v>102</v>
      </c>
      <c r="KFL435" s="87" t="s">
        <v>102</v>
      </c>
      <c r="KFM435" s="87" t="s">
        <v>102</v>
      </c>
      <c r="KFN435" s="87" t="s">
        <v>102</v>
      </c>
      <c r="KFO435" s="87" t="s">
        <v>102</v>
      </c>
      <c r="KFP435" s="87" t="s">
        <v>102</v>
      </c>
      <c r="KFQ435" s="87" t="s">
        <v>102</v>
      </c>
      <c r="KFR435" s="87" t="s">
        <v>102</v>
      </c>
      <c r="KFS435" s="87" t="s">
        <v>102</v>
      </c>
      <c r="KFT435" s="87" t="s">
        <v>102</v>
      </c>
      <c r="KFU435" s="87" t="s">
        <v>102</v>
      </c>
      <c r="KFV435" s="87" t="s">
        <v>102</v>
      </c>
      <c r="KFW435" s="87" t="s">
        <v>102</v>
      </c>
      <c r="KFX435" s="87" t="s">
        <v>102</v>
      </c>
      <c r="KFY435" s="87" t="s">
        <v>102</v>
      </c>
      <c r="KFZ435" s="87" t="s">
        <v>102</v>
      </c>
      <c r="KGA435" s="87" t="s">
        <v>102</v>
      </c>
      <c r="KGB435" s="87" t="s">
        <v>102</v>
      </c>
      <c r="KGC435" s="87" t="s">
        <v>102</v>
      </c>
      <c r="KGD435" s="87" t="s">
        <v>102</v>
      </c>
      <c r="KGE435" s="87" t="s">
        <v>102</v>
      </c>
      <c r="KGF435" s="87" t="s">
        <v>102</v>
      </c>
      <c r="KGG435" s="87" t="s">
        <v>102</v>
      </c>
      <c r="KGH435" s="87" t="s">
        <v>102</v>
      </c>
      <c r="KGI435" s="87" t="s">
        <v>102</v>
      </c>
      <c r="KGJ435" s="87" t="s">
        <v>102</v>
      </c>
      <c r="KGK435" s="87" t="s">
        <v>102</v>
      </c>
      <c r="KGL435" s="87" t="s">
        <v>102</v>
      </c>
      <c r="KGM435" s="87" t="s">
        <v>102</v>
      </c>
      <c r="KGN435" s="87" t="s">
        <v>102</v>
      </c>
      <c r="KGO435" s="87" t="s">
        <v>102</v>
      </c>
      <c r="KGP435" s="87" t="s">
        <v>102</v>
      </c>
      <c r="KGQ435" s="87" t="s">
        <v>102</v>
      </c>
      <c r="KGR435" s="87" t="s">
        <v>102</v>
      </c>
      <c r="KGS435" s="87" t="s">
        <v>102</v>
      </c>
      <c r="KGT435" s="87" t="s">
        <v>102</v>
      </c>
      <c r="KGU435" s="87" t="s">
        <v>102</v>
      </c>
      <c r="KGV435" s="87" t="s">
        <v>102</v>
      </c>
      <c r="KGW435" s="87" t="s">
        <v>102</v>
      </c>
      <c r="KGX435" s="87" t="s">
        <v>102</v>
      </c>
      <c r="KGY435" s="87" t="s">
        <v>102</v>
      </c>
      <c r="KGZ435" s="87" t="s">
        <v>102</v>
      </c>
      <c r="KHA435" s="87" t="s">
        <v>102</v>
      </c>
      <c r="KHB435" s="87" t="s">
        <v>102</v>
      </c>
      <c r="KHC435" s="87" t="s">
        <v>102</v>
      </c>
      <c r="KHD435" s="87" t="s">
        <v>102</v>
      </c>
      <c r="KHE435" s="87" t="s">
        <v>102</v>
      </c>
      <c r="KHF435" s="87" t="s">
        <v>102</v>
      </c>
      <c r="KHG435" s="87" t="s">
        <v>102</v>
      </c>
      <c r="KHH435" s="87" t="s">
        <v>102</v>
      </c>
      <c r="KHI435" s="87" t="s">
        <v>102</v>
      </c>
      <c r="KHJ435" s="87" t="s">
        <v>102</v>
      </c>
      <c r="KHK435" s="87" t="s">
        <v>102</v>
      </c>
      <c r="KHL435" s="87" t="s">
        <v>102</v>
      </c>
      <c r="KHM435" s="87" t="s">
        <v>102</v>
      </c>
      <c r="KHN435" s="87" t="s">
        <v>102</v>
      </c>
      <c r="KHO435" s="87" t="s">
        <v>102</v>
      </c>
      <c r="KHP435" s="87" t="s">
        <v>102</v>
      </c>
      <c r="KHQ435" s="87" t="s">
        <v>102</v>
      </c>
      <c r="KHR435" s="87" t="s">
        <v>102</v>
      </c>
      <c r="KHS435" s="87" t="s">
        <v>102</v>
      </c>
      <c r="KHT435" s="87" t="s">
        <v>102</v>
      </c>
      <c r="KHU435" s="87" t="s">
        <v>102</v>
      </c>
      <c r="KHV435" s="87" t="s">
        <v>102</v>
      </c>
      <c r="KHW435" s="87" t="s">
        <v>102</v>
      </c>
      <c r="KHX435" s="87" t="s">
        <v>102</v>
      </c>
      <c r="KHY435" s="87" t="s">
        <v>102</v>
      </c>
      <c r="KHZ435" s="87" t="s">
        <v>102</v>
      </c>
      <c r="KIA435" s="87" t="s">
        <v>102</v>
      </c>
      <c r="KIB435" s="87" t="s">
        <v>102</v>
      </c>
      <c r="KIC435" s="87" t="s">
        <v>102</v>
      </c>
      <c r="KID435" s="87" t="s">
        <v>102</v>
      </c>
      <c r="KIE435" s="87" t="s">
        <v>102</v>
      </c>
      <c r="KIF435" s="87" t="s">
        <v>102</v>
      </c>
      <c r="KIG435" s="87" t="s">
        <v>102</v>
      </c>
      <c r="KIH435" s="87" t="s">
        <v>102</v>
      </c>
      <c r="KII435" s="87" t="s">
        <v>102</v>
      </c>
      <c r="KIJ435" s="87" t="s">
        <v>102</v>
      </c>
      <c r="KIK435" s="87" t="s">
        <v>102</v>
      </c>
      <c r="KIL435" s="87" t="s">
        <v>102</v>
      </c>
      <c r="KIM435" s="87" t="s">
        <v>102</v>
      </c>
      <c r="KIN435" s="87" t="s">
        <v>102</v>
      </c>
      <c r="KIO435" s="87" t="s">
        <v>102</v>
      </c>
      <c r="KIP435" s="87" t="s">
        <v>102</v>
      </c>
      <c r="KIQ435" s="87" t="s">
        <v>102</v>
      </c>
      <c r="KIR435" s="87" t="s">
        <v>102</v>
      </c>
      <c r="KIS435" s="87" t="s">
        <v>102</v>
      </c>
      <c r="KIT435" s="87" t="s">
        <v>102</v>
      </c>
      <c r="KIU435" s="87" t="s">
        <v>102</v>
      </c>
      <c r="KIV435" s="87" t="s">
        <v>102</v>
      </c>
      <c r="KIW435" s="87" t="s">
        <v>102</v>
      </c>
      <c r="KIX435" s="87" t="s">
        <v>102</v>
      </c>
      <c r="KIY435" s="87" t="s">
        <v>102</v>
      </c>
      <c r="KIZ435" s="87" t="s">
        <v>102</v>
      </c>
      <c r="KJA435" s="87" t="s">
        <v>102</v>
      </c>
      <c r="KJB435" s="87" t="s">
        <v>102</v>
      </c>
      <c r="KJC435" s="87" t="s">
        <v>102</v>
      </c>
      <c r="KJD435" s="87" t="s">
        <v>102</v>
      </c>
      <c r="KJE435" s="87" t="s">
        <v>102</v>
      </c>
      <c r="KJF435" s="87" t="s">
        <v>102</v>
      </c>
      <c r="KJG435" s="87" t="s">
        <v>102</v>
      </c>
      <c r="KJH435" s="87" t="s">
        <v>102</v>
      </c>
      <c r="KJI435" s="87" t="s">
        <v>102</v>
      </c>
      <c r="KJJ435" s="87" t="s">
        <v>102</v>
      </c>
      <c r="KJK435" s="87" t="s">
        <v>102</v>
      </c>
      <c r="KJL435" s="87" t="s">
        <v>102</v>
      </c>
      <c r="KJM435" s="87" t="s">
        <v>102</v>
      </c>
      <c r="KJN435" s="87" t="s">
        <v>102</v>
      </c>
      <c r="KJO435" s="87" t="s">
        <v>102</v>
      </c>
      <c r="KJP435" s="87" t="s">
        <v>102</v>
      </c>
      <c r="KJQ435" s="87" t="s">
        <v>102</v>
      </c>
      <c r="KJR435" s="87" t="s">
        <v>102</v>
      </c>
      <c r="KJS435" s="87" t="s">
        <v>102</v>
      </c>
      <c r="KJT435" s="87" t="s">
        <v>102</v>
      </c>
      <c r="KJU435" s="87" t="s">
        <v>102</v>
      </c>
      <c r="KJV435" s="87" t="s">
        <v>102</v>
      </c>
      <c r="KJW435" s="87" t="s">
        <v>102</v>
      </c>
      <c r="KJX435" s="87" t="s">
        <v>102</v>
      </c>
      <c r="KJY435" s="87" t="s">
        <v>102</v>
      </c>
      <c r="KJZ435" s="87" t="s">
        <v>102</v>
      </c>
      <c r="KKA435" s="87" t="s">
        <v>102</v>
      </c>
      <c r="KKB435" s="87" t="s">
        <v>102</v>
      </c>
      <c r="KKC435" s="87" t="s">
        <v>102</v>
      </c>
      <c r="KKD435" s="87" t="s">
        <v>102</v>
      </c>
      <c r="KKE435" s="87" t="s">
        <v>102</v>
      </c>
      <c r="KKF435" s="87" t="s">
        <v>102</v>
      </c>
      <c r="KKG435" s="87" t="s">
        <v>102</v>
      </c>
      <c r="KKH435" s="87" t="s">
        <v>102</v>
      </c>
      <c r="KKI435" s="87" t="s">
        <v>102</v>
      </c>
      <c r="KKJ435" s="87" t="s">
        <v>102</v>
      </c>
      <c r="KKK435" s="87" t="s">
        <v>102</v>
      </c>
      <c r="KKL435" s="87" t="s">
        <v>102</v>
      </c>
      <c r="KKM435" s="87" t="s">
        <v>102</v>
      </c>
      <c r="KKN435" s="87" t="s">
        <v>102</v>
      </c>
      <c r="KKO435" s="87" t="s">
        <v>102</v>
      </c>
      <c r="KKP435" s="87" t="s">
        <v>102</v>
      </c>
      <c r="KKQ435" s="87" t="s">
        <v>102</v>
      </c>
      <c r="KKR435" s="87" t="s">
        <v>102</v>
      </c>
      <c r="KKS435" s="87" t="s">
        <v>102</v>
      </c>
      <c r="KKT435" s="87" t="s">
        <v>102</v>
      </c>
      <c r="KKU435" s="87" t="s">
        <v>102</v>
      </c>
      <c r="KKV435" s="87" t="s">
        <v>102</v>
      </c>
      <c r="KKW435" s="87" t="s">
        <v>102</v>
      </c>
      <c r="KKX435" s="87" t="s">
        <v>102</v>
      </c>
      <c r="KKY435" s="87" t="s">
        <v>102</v>
      </c>
      <c r="KKZ435" s="87" t="s">
        <v>102</v>
      </c>
      <c r="KLA435" s="87" t="s">
        <v>102</v>
      </c>
      <c r="KLB435" s="87" t="s">
        <v>102</v>
      </c>
      <c r="KLC435" s="87" t="s">
        <v>102</v>
      </c>
      <c r="KLD435" s="87" t="s">
        <v>102</v>
      </c>
      <c r="KLE435" s="87" t="s">
        <v>102</v>
      </c>
      <c r="KLF435" s="87" t="s">
        <v>102</v>
      </c>
      <c r="KLG435" s="87" t="s">
        <v>102</v>
      </c>
      <c r="KLH435" s="87" t="s">
        <v>102</v>
      </c>
      <c r="KLI435" s="87" t="s">
        <v>102</v>
      </c>
      <c r="KLJ435" s="87" t="s">
        <v>102</v>
      </c>
      <c r="KLK435" s="87" t="s">
        <v>102</v>
      </c>
      <c r="KLL435" s="87" t="s">
        <v>102</v>
      </c>
      <c r="KLM435" s="87" t="s">
        <v>102</v>
      </c>
      <c r="KLN435" s="87" t="s">
        <v>102</v>
      </c>
      <c r="KLO435" s="87" t="s">
        <v>102</v>
      </c>
      <c r="KLP435" s="87" t="s">
        <v>102</v>
      </c>
      <c r="KLQ435" s="87" t="s">
        <v>102</v>
      </c>
      <c r="KLR435" s="87" t="s">
        <v>102</v>
      </c>
      <c r="KLS435" s="87" t="s">
        <v>102</v>
      </c>
      <c r="KLT435" s="87" t="s">
        <v>102</v>
      </c>
      <c r="KLU435" s="87" t="s">
        <v>102</v>
      </c>
      <c r="KLV435" s="87" t="s">
        <v>102</v>
      </c>
      <c r="KLW435" s="87" t="s">
        <v>102</v>
      </c>
      <c r="KLX435" s="87" t="s">
        <v>102</v>
      </c>
      <c r="KLY435" s="87" t="s">
        <v>102</v>
      </c>
      <c r="KLZ435" s="87" t="s">
        <v>102</v>
      </c>
      <c r="KMA435" s="87" t="s">
        <v>102</v>
      </c>
      <c r="KMB435" s="87" t="s">
        <v>102</v>
      </c>
      <c r="KMC435" s="87" t="s">
        <v>102</v>
      </c>
      <c r="KMD435" s="87" t="s">
        <v>102</v>
      </c>
      <c r="KME435" s="87" t="s">
        <v>102</v>
      </c>
      <c r="KMF435" s="87" t="s">
        <v>102</v>
      </c>
      <c r="KMG435" s="87" t="s">
        <v>102</v>
      </c>
      <c r="KMH435" s="87" t="s">
        <v>102</v>
      </c>
      <c r="KMI435" s="87" t="s">
        <v>102</v>
      </c>
      <c r="KMJ435" s="87" t="s">
        <v>102</v>
      </c>
      <c r="KMK435" s="87" t="s">
        <v>102</v>
      </c>
      <c r="KML435" s="87" t="s">
        <v>102</v>
      </c>
      <c r="KMM435" s="87" t="s">
        <v>102</v>
      </c>
      <c r="KMN435" s="87" t="s">
        <v>102</v>
      </c>
      <c r="KMO435" s="87" t="s">
        <v>102</v>
      </c>
      <c r="KMP435" s="87" t="s">
        <v>102</v>
      </c>
      <c r="KMQ435" s="87" t="s">
        <v>102</v>
      </c>
      <c r="KMR435" s="87" t="s">
        <v>102</v>
      </c>
      <c r="KMS435" s="87" t="s">
        <v>102</v>
      </c>
      <c r="KMT435" s="87" t="s">
        <v>102</v>
      </c>
      <c r="KMU435" s="87" t="s">
        <v>102</v>
      </c>
      <c r="KMV435" s="87" t="s">
        <v>102</v>
      </c>
      <c r="KMW435" s="87" t="s">
        <v>102</v>
      </c>
      <c r="KMX435" s="87" t="s">
        <v>102</v>
      </c>
      <c r="KMY435" s="87" t="s">
        <v>102</v>
      </c>
      <c r="KMZ435" s="87" t="s">
        <v>102</v>
      </c>
      <c r="KNA435" s="87" t="s">
        <v>102</v>
      </c>
      <c r="KNB435" s="87" t="s">
        <v>102</v>
      </c>
      <c r="KNC435" s="87" t="s">
        <v>102</v>
      </c>
      <c r="KND435" s="87" t="s">
        <v>102</v>
      </c>
      <c r="KNE435" s="87" t="s">
        <v>102</v>
      </c>
      <c r="KNF435" s="87" t="s">
        <v>102</v>
      </c>
      <c r="KNG435" s="87" t="s">
        <v>102</v>
      </c>
      <c r="KNH435" s="87" t="s">
        <v>102</v>
      </c>
      <c r="KNI435" s="87" t="s">
        <v>102</v>
      </c>
      <c r="KNJ435" s="87" t="s">
        <v>102</v>
      </c>
      <c r="KNK435" s="87" t="s">
        <v>102</v>
      </c>
      <c r="KNL435" s="87" t="s">
        <v>102</v>
      </c>
      <c r="KNM435" s="87" t="s">
        <v>102</v>
      </c>
      <c r="KNN435" s="87" t="s">
        <v>102</v>
      </c>
      <c r="KNO435" s="87" t="s">
        <v>102</v>
      </c>
      <c r="KNP435" s="87" t="s">
        <v>102</v>
      </c>
      <c r="KNQ435" s="87" t="s">
        <v>102</v>
      </c>
      <c r="KNR435" s="87" t="s">
        <v>102</v>
      </c>
      <c r="KNS435" s="87" t="s">
        <v>102</v>
      </c>
      <c r="KNT435" s="87" t="s">
        <v>102</v>
      </c>
      <c r="KNU435" s="87" t="s">
        <v>102</v>
      </c>
      <c r="KNV435" s="87" t="s">
        <v>102</v>
      </c>
      <c r="KNW435" s="87" t="s">
        <v>102</v>
      </c>
      <c r="KNX435" s="87" t="s">
        <v>102</v>
      </c>
      <c r="KNY435" s="87" t="s">
        <v>102</v>
      </c>
      <c r="KNZ435" s="87" t="s">
        <v>102</v>
      </c>
      <c r="KOA435" s="87" t="s">
        <v>102</v>
      </c>
      <c r="KOB435" s="87" t="s">
        <v>102</v>
      </c>
      <c r="KOC435" s="87" t="s">
        <v>102</v>
      </c>
      <c r="KOD435" s="87" t="s">
        <v>102</v>
      </c>
      <c r="KOE435" s="87" t="s">
        <v>102</v>
      </c>
      <c r="KOF435" s="87" t="s">
        <v>102</v>
      </c>
      <c r="KOG435" s="87" t="s">
        <v>102</v>
      </c>
      <c r="KOH435" s="87" t="s">
        <v>102</v>
      </c>
      <c r="KOI435" s="87" t="s">
        <v>102</v>
      </c>
      <c r="KOJ435" s="87" t="s">
        <v>102</v>
      </c>
      <c r="KOK435" s="87" t="s">
        <v>102</v>
      </c>
      <c r="KOL435" s="87" t="s">
        <v>102</v>
      </c>
      <c r="KOM435" s="87" t="s">
        <v>102</v>
      </c>
      <c r="KON435" s="87" t="s">
        <v>102</v>
      </c>
      <c r="KOO435" s="87" t="s">
        <v>102</v>
      </c>
      <c r="KOP435" s="87" t="s">
        <v>102</v>
      </c>
      <c r="KOQ435" s="87" t="s">
        <v>102</v>
      </c>
      <c r="KOR435" s="87" t="s">
        <v>102</v>
      </c>
      <c r="KOS435" s="87" t="s">
        <v>102</v>
      </c>
      <c r="KOT435" s="87" t="s">
        <v>102</v>
      </c>
      <c r="KOU435" s="87" t="s">
        <v>102</v>
      </c>
      <c r="KOV435" s="87" t="s">
        <v>102</v>
      </c>
      <c r="KOW435" s="87" t="s">
        <v>102</v>
      </c>
      <c r="KOX435" s="87" t="s">
        <v>102</v>
      </c>
      <c r="KOY435" s="87" t="s">
        <v>102</v>
      </c>
      <c r="KOZ435" s="87" t="s">
        <v>102</v>
      </c>
      <c r="KPA435" s="87" t="s">
        <v>102</v>
      </c>
      <c r="KPB435" s="87" t="s">
        <v>102</v>
      </c>
      <c r="KPC435" s="87" t="s">
        <v>102</v>
      </c>
      <c r="KPD435" s="87" t="s">
        <v>102</v>
      </c>
      <c r="KPE435" s="87" t="s">
        <v>102</v>
      </c>
      <c r="KPF435" s="87" t="s">
        <v>102</v>
      </c>
      <c r="KPG435" s="87" t="s">
        <v>102</v>
      </c>
      <c r="KPH435" s="87" t="s">
        <v>102</v>
      </c>
      <c r="KPI435" s="87" t="s">
        <v>102</v>
      </c>
      <c r="KPJ435" s="87" t="s">
        <v>102</v>
      </c>
      <c r="KPK435" s="87" t="s">
        <v>102</v>
      </c>
      <c r="KPL435" s="87" t="s">
        <v>102</v>
      </c>
      <c r="KPM435" s="87" t="s">
        <v>102</v>
      </c>
      <c r="KPN435" s="87" t="s">
        <v>102</v>
      </c>
      <c r="KPO435" s="87" t="s">
        <v>102</v>
      </c>
      <c r="KPP435" s="87" t="s">
        <v>102</v>
      </c>
      <c r="KPQ435" s="87" t="s">
        <v>102</v>
      </c>
      <c r="KPR435" s="87" t="s">
        <v>102</v>
      </c>
      <c r="KPS435" s="87" t="s">
        <v>102</v>
      </c>
      <c r="KPT435" s="87" t="s">
        <v>102</v>
      </c>
      <c r="KPU435" s="87" t="s">
        <v>102</v>
      </c>
      <c r="KPV435" s="87" t="s">
        <v>102</v>
      </c>
      <c r="KPW435" s="87" t="s">
        <v>102</v>
      </c>
      <c r="KPX435" s="87" t="s">
        <v>102</v>
      </c>
      <c r="KPY435" s="87" t="s">
        <v>102</v>
      </c>
      <c r="KPZ435" s="87" t="s">
        <v>102</v>
      </c>
      <c r="KQA435" s="87" t="s">
        <v>102</v>
      </c>
      <c r="KQB435" s="87" t="s">
        <v>102</v>
      </c>
      <c r="KQC435" s="87" t="s">
        <v>102</v>
      </c>
      <c r="KQD435" s="87" t="s">
        <v>102</v>
      </c>
      <c r="KQE435" s="87" t="s">
        <v>102</v>
      </c>
      <c r="KQF435" s="87" t="s">
        <v>102</v>
      </c>
      <c r="KQG435" s="87" t="s">
        <v>102</v>
      </c>
      <c r="KQH435" s="87" t="s">
        <v>102</v>
      </c>
      <c r="KQI435" s="87" t="s">
        <v>102</v>
      </c>
      <c r="KQJ435" s="87" t="s">
        <v>102</v>
      </c>
      <c r="KQK435" s="87" t="s">
        <v>102</v>
      </c>
      <c r="KQL435" s="87" t="s">
        <v>102</v>
      </c>
      <c r="KQM435" s="87" t="s">
        <v>102</v>
      </c>
      <c r="KQN435" s="87" t="s">
        <v>102</v>
      </c>
      <c r="KQO435" s="87" t="s">
        <v>102</v>
      </c>
      <c r="KQP435" s="87" t="s">
        <v>102</v>
      </c>
      <c r="KQQ435" s="87" t="s">
        <v>102</v>
      </c>
      <c r="KQR435" s="87" t="s">
        <v>102</v>
      </c>
      <c r="KQS435" s="87" t="s">
        <v>102</v>
      </c>
      <c r="KQT435" s="87" t="s">
        <v>102</v>
      </c>
      <c r="KQU435" s="87" t="s">
        <v>102</v>
      </c>
      <c r="KQV435" s="87" t="s">
        <v>102</v>
      </c>
      <c r="KQW435" s="87" t="s">
        <v>102</v>
      </c>
      <c r="KQX435" s="87" t="s">
        <v>102</v>
      </c>
      <c r="KQY435" s="87" t="s">
        <v>102</v>
      </c>
      <c r="KQZ435" s="87" t="s">
        <v>102</v>
      </c>
      <c r="KRA435" s="87" t="s">
        <v>102</v>
      </c>
      <c r="KRB435" s="87" t="s">
        <v>102</v>
      </c>
      <c r="KRC435" s="87" t="s">
        <v>102</v>
      </c>
      <c r="KRD435" s="87" t="s">
        <v>102</v>
      </c>
      <c r="KRE435" s="87" t="s">
        <v>102</v>
      </c>
      <c r="KRF435" s="87" t="s">
        <v>102</v>
      </c>
      <c r="KRG435" s="87" t="s">
        <v>102</v>
      </c>
      <c r="KRH435" s="87" t="s">
        <v>102</v>
      </c>
      <c r="KRI435" s="87" t="s">
        <v>102</v>
      </c>
      <c r="KRJ435" s="87" t="s">
        <v>102</v>
      </c>
      <c r="KRK435" s="87" t="s">
        <v>102</v>
      </c>
      <c r="KRL435" s="87" t="s">
        <v>102</v>
      </c>
      <c r="KRM435" s="87" t="s">
        <v>102</v>
      </c>
      <c r="KRN435" s="87" t="s">
        <v>102</v>
      </c>
      <c r="KRO435" s="87" t="s">
        <v>102</v>
      </c>
      <c r="KRP435" s="87" t="s">
        <v>102</v>
      </c>
      <c r="KRQ435" s="87" t="s">
        <v>102</v>
      </c>
      <c r="KRR435" s="87" t="s">
        <v>102</v>
      </c>
      <c r="KRS435" s="87" t="s">
        <v>102</v>
      </c>
      <c r="KRT435" s="87" t="s">
        <v>102</v>
      </c>
      <c r="KRU435" s="87" t="s">
        <v>102</v>
      </c>
      <c r="KRV435" s="87" t="s">
        <v>102</v>
      </c>
      <c r="KRW435" s="87" t="s">
        <v>102</v>
      </c>
      <c r="KRX435" s="87" t="s">
        <v>102</v>
      </c>
      <c r="KRY435" s="87" t="s">
        <v>102</v>
      </c>
      <c r="KRZ435" s="87" t="s">
        <v>102</v>
      </c>
      <c r="KSA435" s="87" t="s">
        <v>102</v>
      </c>
      <c r="KSB435" s="87" t="s">
        <v>102</v>
      </c>
      <c r="KSC435" s="87" t="s">
        <v>102</v>
      </c>
      <c r="KSD435" s="87" t="s">
        <v>102</v>
      </c>
      <c r="KSE435" s="87" t="s">
        <v>102</v>
      </c>
      <c r="KSF435" s="87" t="s">
        <v>102</v>
      </c>
      <c r="KSG435" s="87" t="s">
        <v>102</v>
      </c>
      <c r="KSH435" s="87" t="s">
        <v>102</v>
      </c>
      <c r="KSI435" s="87" t="s">
        <v>102</v>
      </c>
      <c r="KSJ435" s="87" t="s">
        <v>102</v>
      </c>
      <c r="KSK435" s="87" t="s">
        <v>102</v>
      </c>
      <c r="KSL435" s="87" t="s">
        <v>102</v>
      </c>
      <c r="KSM435" s="87" t="s">
        <v>102</v>
      </c>
      <c r="KSN435" s="87" t="s">
        <v>102</v>
      </c>
      <c r="KSO435" s="87" t="s">
        <v>102</v>
      </c>
      <c r="KSP435" s="87" t="s">
        <v>102</v>
      </c>
      <c r="KSQ435" s="87" t="s">
        <v>102</v>
      </c>
      <c r="KSR435" s="87" t="s">
        <v>102</v>
      </c>
      <c r="KSS435" s="87" t="s">
        <v>102</v>
      </c>
      <c r="KST435" s="87" t="s">
        <v>102</v>
      </c>
      <c r="KSU435" s="87" t="s">
        <v>102</v>
      </c>
      <c r="KSV435" s="87" t="s">
        <v>102</v>
      </c>
      <c r="KSW435" s="87" t="s">
        <v>102</v>
      </c>
      <c r="KSX435" s="87" t="s">
        <v>102</v>
      </c>
      <c r="KSY435" s="87" t="s">
        <v>102</v>
      </c>
      <c r="KSZ435" s="87" t="s">
        <v>102</v>
      </c>
      <c r="KTA435" s="87" t="s">
        <v>102</v>
      </c>
      <c r="KTB435" s="87" t="s">
        <v>102</v>
      </c>
      <c r="KTC435" s="87" t="s">
        <v>102</v>
      </c>
      <c r="KTD435" s="87" t="s">
        <v>102</v>
      </c>
      <c r="KTE435" s="87" t="s">
        <v>102</v>
      </c>
      <c r="KTF435" s="87" t="s">
        <v>102</v>
      </c>
      <c r="KTG435" s="87" t="s">
        <v>102</v>
      </c>
      <c r="KTH435" s="87" t="s">
        <v>102</v>
      </c>
      <c r="KTI435" s="87" t="s">
        <v>102</v>
      </c>
      <c r="KTJ435" s="87" t="s">
        <v>102</v>
      </c>
      <c r="KTK435" s="87" t="s">
        <v>102</v>
      </c>
      <c r="KTL435" s="87" t="s">
        <v>102</v>
      </c>
      <c r="KTM435" s="87" t="s">
        <v>102</v>
      </c>
      <c r="KTN435" s="87" t="s">
        <v>102</v>
      </c>
      <c r="KTO435" s="87" t="s">
        <v>102</v>
      </c>
      <c r="KTP435" s="87" t="s">
        <v>102</v>
      </c>
      <c r="KTQ435" s="87" t="s">
        <v>102</v>
      </c>
      <c r="KTR435" s="87" t="s">
        <v>102</v>
      </c>
      <c r="KTS435" s="87" t="s">
        <v>102</v>
      </c>
      <c r="KTT435" s="87" t="s">
        <v>102</v>
      </c>
      <c r="KTU435" s="87" t="s">
        <v>102</v>
      </c>
      <c r="KTV435" s="87" t="s">
        <v>102</v>
      </c>
      <c r="KTW435" s="87" t="s">
        <v>102</v>
      </c>
      <c r="KTX435" s="87" t="s">
        <v>102</v>
      </c>
      <c r="KTY435" s="87" t="s">
        <v>102</v>
      </c>
      <c r="KTZ435" s="87" t="s">
        <v>102</v>
      </c>
      <c r="KUA435" s="87" t="s">
        <v>102</v>
      </c>
      <c r="KUB435" s="87" t="s">
        <v>102</v>
      </c>
      <c r="KUC435" s="87" t="s">
        <v>102</v>
      </c>
      <c r="KUD435" s="87" t="s">
        <v>102</v>
      </c>
      <c r="KUE435" s="87" t="s">
        <v>102</v>
      </c>
      <c r="KUF435" s="87" t="s">
        <v>102</v>
      </c>
      <c r="KUG435" s="87" t="s">
        <v>102</v>
      </c>
      <c r="KUH435" s="87" t="s">
        <v>102</v>
      </c>
      <c r="KUI435" s="87" t="s">
        <v>102</v>
      </c>
      <c r="KUJ435" s="87" t="s">
        <v>102</v>
      </c>
      <c r="KUK435" s="87" t="s">
        <v>102</v>
      </c>
      <c r="KUL435" s="87" t="s">
        <v>102</v>
      </c>
      <c r="KUM435" s="87" t="s">
        <v>102</v>
      </c>
      <c r="KUN435" s="87" t="s">
        <v>102</v>
      </c>
      <c r="KUO435" s="87" t="s">
        <v>102</v>
      </c>
      <c r="KUP435" s="87" t="s">
        <v>102</v>
      </c>
      <c r="KUQ435" s="87" t="s">
        <v>102</v>
      </c>
      <c r="KUR435" s="87" t="s">
        <v>102</v>
      </c>
      <c r="KUS435" s="87" t="s">
        <v>102</v>
      </c>
      <c r="KUT435" s="87" t="s">
        <v>102</v>
      </c>
      <c r="KUU435" s="87" t="s">
        <v>102</v>
      </c>
      <c r="KUV435" s="87" t="s">
        <v>102</v>
      </c>
      <c r="KUW435" s="87" t="s">
        <v>102</v>
      </c>
      <c r="KUX435" s="87" t="s">
        <v>102</v>
      </c>
      <c r="KUY435" s="87" t="s">
        <v>102</v>
      </c>
      <c r="KUZ435" s="87" t="s">
        <v>102</v>
      </c>
      <c r="KVA435" s="87" t="s">
        <v>102</v>
      </c>
      <c r="KVB435" s="87" t="s">
        <v>102</v>
      </c>
      <c r="KVC435" s="87" t="s">
        <v>102</v>
      </c>
      <c r="KVD435" s="87" t="s">
        <v>102</v>
      </c>
      <c r="KVE435" s="87" t="s">
        <v>102</v>
      </c>
      <c r="KVF435" s="87" t="s">
        <v>102</v>
      </c>
      <c r="KVG435" s="87" t="s">
        <v>102</v>
      </c>
      <c r="KVH435" s="87" t="s">
        <v>102</v>
      </c>
      <c r="KVI435" s="87" t="s">
        <v>102</v>
      </c>
      <c r="KVJ435" s="87" t="s">
        <v>102</v>
      </c>
      <c r="KVK435" s="87" t="s">
        <v>102</v>
      </c>
      <c r="KVL435" s="87" t="s">
        <v>102</v>
      </c>
      <c r="KVM435" s="87" t="s">
        <v>102</v>
      </c>
      <c r="KVN435" s="87" t="s">
        <v>102</v>
      </c>
      <c r="KVO435" s="87" t="s">
        <v>102</v>
      </c>
      <c r="KVP435" s="87" t="s">
        <v>102</v>
      </c>
      <c r="KVQ435" s="87" t="s">
        <v>102</v>
      </c>
      <c r="KVR435" s="87" t="s">
        <v>102</v>
      </c>
      <c r="KVS435" s="87" t="s">
        <v>102</v>
      </c>
      <c r="KVT435" s="87" t="s">
        <v>102</v>
      </c>
      <c r="KVU435" s="87" t="s">
        <v>102</v>
      </c>
      <c r="KVV435" s="87" t="s">
        <v>102</v>
      </c>
      <c r="KVW435" s="87" t="s">
        <v>102</v>
      </c>
      <c r="KVX435" s="87" t="s">
        <v>102</v>
      </c>
      <c r="KVY435" s="87" t="s">
        <v>102</v>
      </c>
      <c r="KVZ435" s="87" t="s">
        <v>102</v>
      </c>
      <c r="KWA435" s="87" t="s">
        <v>102</v>
      </c>
      <c r="KWB435" s="87" t="s">
        <v>102</v>
      </c>
      <c r="KWC435" s="87" t="s">
        <v>102</v>
      </c>
      <c r="KWD435" s="87" t="s">
        <v>102</v>
      </c>
      <c r="KWE435" s="87" t="s">
        <v>102</v>
      </c>
      <c r="KWF435" s="87" t="s">
        <v>102</v>
      </c>
      <c r="KWG435" s="87" t="s">
        <v>102</v>
      </c>
      <c r="KWH435" s="87" t="s">
        <v>102</v>
      </c>
      <c r="KWI435" s="87" t="s">
        <v>102</v>
      </c>
      <c r="KWJ435" s="87" t="s">
        <v>102</v>
      </c>
      <c r="KWK435" s="87" t="s">
        <v>102</v>
      </c>
      <c r="KWL435" s="87" t="s">
        <v>102</v>
      </c>
      <c r="KWM435" s="87" t="s">
        <v>102</v>
      </c>
      <c r="KWN435" s="87" t="s">
        <v>102</v>
      </c>
      <c r="KWO435" s="87" t="s">
        <v>102</v>
      </c>
      <c r="KWP435" s="87" t="s">
        <v>102</v>
      </c>
      <c r="KWQ435" s="87" t="s">
        <v>102</v>
      </c>
      <c r="KWR435" s="87" t="s">
        <v>102</v>
      </c>
      <c r="KWS435" s="87" t="s">
        <v>102</v>
      </c>
      <c r="KWT435" s="87" t="s">
        <v>102</v>
      </c>
      <c r="KWU435" s="87" t="s">
        <v>102</v>
      </c>
      <c r="KWV435" s="87" t="s">
        <v>102</v>
      </c>
      <c r="KWW435" s="87" t="s">
        <v>102</v>
      </c>
      <c r="KWX435" s="87" t="s">
        <v>102</v>
      </c>
      <c r="KWY435" s="87" t="s">
        <v>102</v>
      </c>
      <c r="KWZ435" s="87" t="s">
        <v>102</v>
      </c>
      <c r="KXA435" s="87" t="s">
        <v>102</v>
      </c>
      <c r="KXB435" s="87" t="s">
        <v>102</v>
      </c>
      <c r="KXC435" s="87" t="s">
        <v>102</v>
      </c>
      <c r="KXD435" s="87" t="s">
        <v>102</v>
      </c>
      <c r="KXE435" s="87" t="s">
        <v>102</v>
      </c>
      <c r="KXF435" s="87" t="s">
        <v>102</v>
      </c>
      <c r="KXG435" s="87" t="s">
        <v>102</v>
      </c>
      <c r="KXH435" s="87" t="s">
        <v>102</v>
      </c>
      <c r="KXI435" s="87" t="s">
        <v>102</v>
      </c>
      <c r="KXJ435" s="87" t="s">
        <v>102</v>
      </c>
      <c r="KXK435" s="87" t="s">
        <v>102</v>
      </c>
      <c r="KXL435" s="87" t="s">
        <v>102</v>
      </c>
      <c r="KXM435" s="87" t="s">
        <v>102</v>
      </c>
      <c r="KXN435" s="87" t="s">
        <v>102</v>
      </c>
      <c r="KXO435" s="87" t="s">
        <v>102</v>
      </c>
      <c r="KXP435" s="87" t="s">
        <v>102</v>
      </c>
      <c r="KXQ435" s="87" t="s">
        <v>102</v>
      </c>
      <c r="KXR435" s="87" t="s">
        <v>102</v>
      </c>
      <c r="KXS435" s="87" t="s">
        <v>102</v>
      </c>
      <c r="KXT435" s="87" t="s">
        <v>102</v>
      </c>
      <c r="KXU435" s="87" t="s">
        <v>102</v>
      </c>
      <c r="KXV435" s="87" t="s">
        <v>102</v>
      </c>
      <c r="KXW435" s="87" t="s">
        <v>102</v>
      </c>
      <c r="KXX435" s="87" t="s">
        <v>102</v>
      </c>
      <c r="KXY435" s="87" t="s">
        <v>102</v>
      </c>
      <c r="KXZ435" s="87" t="s">
        <v>102</v>
      </c>
      <c r="KYA435" s="87" t="s">
        <v>102</v>
      </c>
      <c r="KYB435" s="87" t="s">
        <v>102</v>
      </c>
      <c r="KYC435" s="87" t="s">
        <v>102</v>
      </c>
      <c r="KYD435" s="87" t="s">
        <v>102</v>
      </c>
      <c r="KYE435" s="87" t="s">
        <v>102</v>
      </c>
      <c r="KYF435" s="87" t="s">
        <v>102</v>
      </c>
      <c r="KYG435" s="87" t="s">
        <v>102</v>
      </c>
      <c r="KYH435" s="87" t="s">
        <v>102</v>
      </c>
      <c r="KYI435" s="87" t="s">
        <v>102</v>
      </c>
      <c r="KYJ435" s="87" t="s">
        <v>102</v>
      </c>
      <c r="KYK435" s="87" t="s">
        <v>102</v>
      </c>
      <c r="KYL435" s="87" t="s">
        <v>102</v>
      </c>
      <c r="KYM435" s="87" t="s">
        <v>102</v>
      </c>
      <c r="KYN435" s="87" t="s">
        <v>102</v>
      </c>
      <c r="KYO435" s="87" t="s">
        <v>102</v>
      </c>
      <c r="KYP435" s="87" t="s">
        <v>102</v>
      </c>
      <c r="KYQ435" s="87" t="s">
        <v>102</v>
      </c>
      <c r="KYR435" s="87" t="s">
        <v>102</v>
      </c>
      <c r="KYS435" s="87" t="s">
        <v>102</v>
      </c>
      <c r="KYT435" s="87" t="s">
        <v>102</v>
      </c>
      <c r="KYU435" s="87" t="s">
        <v>102</v>
      </c>
      <c r="KYV435" s="87" t="s">
        <v>102</v>
      </c>
      <c r="KYW435" s="87" t="s">
        <v>102</v>
      </c>
      <c r="KYX435" s="87" t="s">
        <v>102</v>
      </c>
      <c r="KYY435" s="87" t="s">
        <v>102</v>
      </c>
      <c r="KYZ435" s="87" t="s">
        <v>102</v>
      </c>
      <c r="KZA435" s="87" t="s">
        <v>102</v>
      </c>
      <c r="KZB435" s="87" t="s">
        <v>102</v>
      </c>
      <c r="KZC435" s="87" t="s">
        <v>102</v>
      </c>
      <c r="KZD435" s="87" t="s">
        <v>102</v>
      </c>
      <c r="KZE435" s="87" t="s">
        <v>102</v>
      </c>
      <c r="KZF435" s="87" t="s">
        <v>102</v>
      </c>
      <c r="KZG435" s="87" t="s">
        <v>102</v>
      </c>
      <c r="KZH435" s="87" t="s">
        <v>102</v>
      </c>
      <c r="KZI435" s="87" t="s">
        <v>102</v>
      </c>
      <c r="KZJ435" s="87" t="s">
        <v>102</v>
      </c>
      <c r="KZK435" s="87" t="s">
        <v>102</v>
      </c>
      <c r="KZL435" s="87" t="s">
        <v>102</v>
      </c>
      <c r="KZM435" s="87" t="s">
        <v>102</v>
      </c>
      <c r="KZN435" s="87" t="s">
        <v>102</v>
      </c>
      <c r="KZO435" s="87" t="s">
        <v>102</v>
      </c>
      <c r="KZP435" s="87" t="s">
        <v>102</v>
      </c>
      <c r="KZQ435" s="87" t="s">
        <v>102</v>
      </c>
      <c r="KZR435" s="87" t="s">
        <v>102</v>
      </c>
      <c r="KZS435" s="87" t="s">
        <v>102</v>
      </c>
      <c r="KZT435" s="87" t="s">
        <v>102</v>
      </c>
      <c r="KZU435" s="87" t="s">
        <v>102</v>
      </c>
      <c r="KZV435" s="87" t="s">
        <v>102</v>
      </c>
      <c r="KZW435" s="87" t="s">
        <v>102</v>
      </c>
      <c r="KZX435" s="87" t="s">
        <v>102</v>
      </c>
      <c r="KZY435" s="87" t="s">
        <v>102</v>
      </c>
      <c r="KZZ435" s="87" t="s">
        <v>102</v>
      </c>
      <c r="LAA435" s="87" t="s">
        <v>102</v>
      </c>
      <c r="LAB435" s="87" t="s">
        <v>102</v>
      </c>
      <c r="LAC435" s="87" t="s">
        <v>102</v>
      </c>
      <c r="LAD435" s="87" t="s">
        <v>102</v>
      </c>
      <c r="LAE435" s="87" t="s">
        <v>102</v>
      </c>
      <c r="LAF435" s="87" t="s">
        <v>102</v>
      </c>
      <c r="LAG435" s="87" t="s">
        <v>102</v>
      </c>
      <c r="LAH435" s="87" t="s">
        <v>102</v>
      </c>
      <c r="LAI435" s="87" t="s">
        <v>102</v>
      </c>
      <c r="LAJ435" s="87" t="s">
        <v>102</v>
      </c>
      <c r="LAK435" s="87" t="s">
        <v>102</v>
      </c>
      <c r="LAL435" s="87" t="s">
        <v>102</v>
      </c>
      <c r="LAM435" s="87" t="s">
        <v>102</v>
      </c>
      <c r="LAN435" s="87" t="s">
        <v>102</v>
      </c>
      <c r="LAO435" s="87" t="s">
        <v>102</v>
      </c>
      <c r="LAP435" s="87" t="s">
        <v>102</v>
      </c>
      <c r="LAQ435" s="87" t="s">
        <v>102</v>
      </c>
      <c r="LAR435" s="87" t="s">
        <v>102</v>
      </c>
      <c r="LAS435" s="87" t="s">
        <v>102</v>
      </c>
      <c r="LAT435" s="87" t="s">
        <v>102</v>
      </c>
      <c r="LAU435" s="87" t="s">
        <v>102</v>
      </c>
      <c r="LAV435" s="87" t="s">
        <v>102</v>
      </c>
      <c r="LAW435" s="87" t="s">
        <v>102</v>
      </c>
      <c r="LAX435" s="87" t="s">
        <v>102</v>
      </c>
      <c r="LAY435" s="87" t="s">
        <v>102</v>
      </c>
      <c r="LAZ435" s="87" t="s">
        <v>102</v>
      </c>
      <c r="LBA435" s="87" t="s">
        <v>102</v>
      </c>
      <c r="LBB435" s="87" t="s">
        <v>102</v>
      </c>
      <c r="LBC435" s="87" t="s">
        <v>102</v>
      </c>
      <c r="LBD435" s="87" t="s">
        <v>102</v>
      </c>
      <c r="LBE435" s="87" t="s">
        <v>102</v>
      </c>
      <c r="LBF435" s="87" t="s">
        <v>102</v>
      </c>
      <c r="LBG435" s="87" t="s">
        <v>102</v>
      </c>
      <c r="LBH435" s="87" t="s">
        <v>102</v>
      </c>
      <c r="LBI435" s="87" t="s">
        <v>102</v>
      </c>
      <c r="LBJ435" s="87" t="s">
        <v>102</v>
      </c>
      <c r="LBK435" s="87" t="s">
        <v>102</v>
      </c>
      <c r="LBL435" s="87" t="s">
        <v>102</v>
      </c>
      <c r="LBM435" s="87" t="s">
        <v>102</v>
      </c>
      <c r="LBN435" s="87" t="s">
        <v>102</v>
      </c>
      <c r="LBO435" s="87" t="s">
        <v>102</v>
      </c>
      <c r="LBP435" s="87" t="s">
        <v>102</v>
      </c>
      <c r="LBQ435" s="87" t="s">
        <v>102</v>
      </c>
      <c r="LBR435" s="87" t="s">
        <v>102</v>
      </c>
      <c r="LBS435" s="87" t="s">
        <v>102</v>
      </c>
      <c r="LBT435" s="87" t="s">
        <v>102</v>
      </c>
      <c r="LBU435" s="87" t="s">
        <v>102</v>
      </c>
      <c r="LBV435" s="87" t="s">
        <v>102</v>
      </c>
      <c r="LBW435" s="87" t="s">
        <v>102</v>
      </c>
      <c r="LBX435" s="87" t="s">
        <v>102</v>
      </c>
      <c r="LBY435" s="87" t="s">
        <v>102</v>
      </c>
      <c r="LBZ435" s="87" t="s">
        <v>102</v>
      </c>
      <c r="LCA435" s="87" t="s">
        <v>102</v>
      </c>
      <c r="LCB435" s="87" t="s">
        <v>102</v>
      </c>
      <c r="LCC435" s="87" t="s">
        <v>102</v>
      </c>
      <c r="LCD435" s="87" t="s">
        <v>102</v>
      </c>
      <c r="LCE435" s="87" t="s">
        <v>102</v>
      </c>
      <c r="LCF435" s="87" t="s">
        <v>102</v>
      </c>
      <c r="LCG435" s="87" t="s">
        <v>102</v>
      </c>
      <c r="LCH435" s="87" t="s">
        <v>102</v>
      </c>
      <c r="LCI435" s="87" t="s">
        <v>102</v>
      </c>
      <c r="LCJ435" s="87" t="s">
        <v>102</v>
      </c>
      <c r="LCK435" s="87" t="s">
        <v>102</v>
      </c>
      <c r="LCL435" s="87" t="s">
        <v>102</v>
      </c>
      <c r="LCM435" s="87" t="s">
        <v>102</v>
      </c>
      <c r="LCN435" s="87" t="s">
        <v>102</v>
      </c>
      <c r="LCO435" s="87" t="s">
        <v>102</v>
      </c>
      <c r="LCP435" s="87" t="s">
        <v>102</v>
      </c>
      <c r="LCQ435" s="87" t="s">
        <v>102</v>
      </c>
      <c r="LCR435" s="87" t="s">
        <v>102</v>
      </c>
      <c r="LCS435" s="87" t="s">
        <v>102</v>
      </c>
      <c r="LCT435" s="87" t="s">
        <v>102</v>
      </c>
      <c r="LCU435" s="87" t="s">
        <v>102</v>
      </c>
      <c r="LCV435" s="87" t="s">
        <v>102</v>
      </c>
      <c r="LCW435" s="87" t="s">
        <v>102</v>
      </c>
      <c r="LCX435" s="87" t="s">
        <v>102</v>
      </c>
      <c r="LCY435" s="87" t="s">
        <v>102</v>
      </c>
      <c r="LCZ435" s="87" t="s">
        <v>102</v>
      </c>
      <c r="LDA435" s="87" t="s">
        <v>102</v>
      </c>
      <c r="LDB435" s="87" t="s">
        <v>102</v>
      </c>
      <c r="LDC435" s="87" t="s">
        <v>102</v>
      </c>
      <c r="LDD435" s="87" t="s">
        <v>102</v>
      </c>
      <c r="LDE435" s="87" t="s">
        <v>102</v>
      </c>
      <c r="LDF435" s="87" t="s">
        <v>102</v>
      </c>
      <c r="LDG435" s="87" t="s">
        <v>102</v>
      </c>
      <c r="LDH435" s="87" t="s">
        <v>102</v>
      </c>
      <c r="LDI435" s="87" t="s">
        <v>102</v>
      </c>
      <c r="LDJ435" s="87" t="s">
        <v>102</v>
      </c>
      <c r="LDK435" s="87" t="s">
        <v>102</v>
      </c>
      <c r="LDL435" s="87" t="s">
        <v>102</v>
      </c>
      <c r="LDM435" s="87" t="s">
        <v>102</v>
      </c>
      <c r="LDN435" s="87" t="s">
        <v>102</v>
      </c>
      <c r="LDO435" s="87" t="s">
        <v>102</v>
      </c>
      <c r="LDP435" s="87" t="s">
        <v>102</v>
      </c>
      <c r="LDQ435" s="87" t="s">
        <v>102</v>
      </c>
      <c r="LDR435" s="87" t="s">
        <v>102</v>
      </c>
      <c r="LDS435" s="87" t="s">
        <v>102</v>
      </c>
      <c r="LDT435" s="87" t="s">
        <v>102</v>
      </c>
      <c r="LDU435" s="87" t="s">
        <v>102</v>
      </c>
      <c r="LDV435" s="87" t="s">
        <v>102</v>
      </c>
      <c r="LDW435" s="87" t="s">
        <v>102</v>
      </c>
      <c r="LDX435" s="87" t="s">
        <v>102</v>
      </c>
      <c r="LDY435" s="87" t="s">
        <v>102</v>
      </c>
      <c r="LDZ435" s="87" t="s">
        <v>102</v>
      </c>
      <c r="LEA435" s="87" t="s">
        <v>102</v>
      </c>
      <c r="LEB435" s="87" t="s">
        <v>102</v>
      </c>
      <c r="LEC435" s="87" t="s">
        <v>102</v>
      </c>
      <c r="LED435" s="87" t="s">
        <v>102</v>
      </c>
      <c r="LEE435" s="87" t="s">
        <v>102</v>
      </c>
      <c r="LEF435" s="87" t="s">
        <v>102</v>
      </c>
      <c r="LEG435" s="87" t="s">
        <v>102</v>
      </c>
      <c r="LEH435" s="87" t="s">
        <v>102</v>
      </c>
      <c r="LEI435" s="87" t="s">
        <v>102</v>
      </c>
      <c r="LEJ435" s="87" t="s">
        <v>102</v>
      </c>
      <c r="LEK435" s="87" t="s">
        <v>102</v>
      </c>
      <c r="LEL435" s="87" t="s">
        <v>102</v>
      </c>
      <c r="LEM435" s="87" t="s">
        <v>102</v>
      </c>
      <c r="LEN435" s="87" t="s">
        <v>102</v>
      </c>
      <c r="LEO435" s="87" t="s">
        <v>102</v>
      </c>
      <c r="LEP435" s="87" t="s">
        <v>102</v>
      </c>
      <c r="LEQ435" s="87" t="s">
        <v>102</v>
      </c>
      <c r="LER435" s="87" t="s">
        <v>102</v>
      </c>
      <c r="LES435" s="87" t="s">
        <v>102</v>
      </c>
      <c r="LET435" s="87" t="s">
        <v>102</v>
      </c>
      <c r="LEU435" s="87" t="s">
        <v>102</v>
      </c>
      <c r="LEV435" s="87" t="s">
        <v>102</v>
      </c>
      <c r="LEW435" s="87" t="s">
        <v>102</v>
      </c>
      <c r="LEX435" s="87" t="s">
        <v>102</v>
      </c>
      <c r="LEY435" s="87" t="s">
        <v>102</v>
      </c>
      <c r="LEZ435" s="87" t="s">
        <v>102</v>
      </c>
      <c r="LFA435" s="87" t="s">
        <v>102</v>
      </c>
      <c r="LFB435" s="87" t="s">
        <v>102</v>
      </c>
      <c r="LFC435" s="87" t="s">
        <v>102</v>
      </c>
      <c r="LFD435" s="87" t="s">
        <v>102</v>
      </c>
      <c r="LFE435" s="87" t="s">
        <v>102</v>
      </c>
      <c r="LFF435" s="87" t="s">
        <v>102</v>
      </c>
      <c r="LFG435" s="87" t="s">
        <v>102</v>
      </c>
      <c r="LFH435" s="87" t="s">
        <v>102</v>
      </c>
      <c r="LFI435" s="87" t="s">
        <v>102</v>
      </c>
      <c r="LFJ435" s="87" t="s">
        <v>102</v>
      </c>
      <c r="LFK435" s="87" t="s">
        <v>102</v>
      </c>
      <c r="LFL435" s="87" t="s">
        <v>102</v>
      </c>
      <c r="LFM435" s="87" t="s">
        <v>102</v>
      </c>
      <c r="LFN435" s="87" t="s">
        <v>102</v>
      </c>
      <c r="LFO435" s="87" t="s">
        <v>102</v>
      </c>
      <c r="LFP435" s="87" t="s">
        <v>102</v>
      </c>
      <c r="LFQ435" s="87" t="s">
        <v>102</v>
      </c>
      <c r="LFR435" s="87" t="s">
        <v>102</v>
      </c>
      <c r="LFS435" s="87" t="s">
        <v>102</v>
      </c>
      <c r="LFT435" s="87" t="s">
        <v>102</v>
      </c>
      <c r="LFU435" s="87" t="s">
        <v>102</v>
      </c>
      <c r="LFV435" s="87" t="s">
        <v>102</v>
      </c>
      <c r="LFW435" s="87" t="s">
        <v>102</v>
      </c>
      <c r="LFX435" s="87" t="s">
        <v>102</v>
      </c>
      <c r="LFY435" s="87" t="s">
        <v>102</v>
      </c>
      <c r="LFZ435" s="87" t="s">
        <v>102</v>
      </c>
      <c r="LGA435" s="87" t="s">
        <v>102</v>
      </c>
      <c r="LGB435" s="87" t="s">
        <v>102</v>
      </c>
      <c r="LGC435" s="87" t="s">
        <v>102</v>
      </c>
      <c r="LGD435" s="87" t="s">
        <v>102</v>
      </c>
      <c r="LGE435" s="87" t="s">
        <v>102</v>
      </c>
      <c r="LGF435" s="87" t="s">
        <v>102</v>
      </c>
      <c r="LGG435" s="87" t="s">
        <v>102</v>
      </c>
      <c r="LGH435" s="87" t="s">
        <v>102</v>
      </c>
      <c r="LGI435" s="87" t="s">
        <v>102</v>
      </c>
      <c r="LGJ435" s="87" t="s">
        <v>102</v>
      </c>
      <c r="LGK435" s="87" t="s">
        <v>102</v>
      </c>
      <c r="LGL435" s="87" t="s">
        <v>102</v>
      </c>
      <c r="LGM435" s="87" t="s">
        <v>102</v>
      </c>
      <c r="LGN435" s="87" t="s">
        <v>102</v>
      </c>
      <c r="LGO435" s="87" t="s">
        <v>102</v>
      </c>
      <c r="LGP435" s="87" t="s">
        <v>102</v>
      </c>
      <c r="LGQ435" s="87" t="s">
        <v>102</v>
      </c>
      <c r="LGR435" s="87" t="s">
        <v>102</v>
      </c>
      <c r="LGS435" s="87" t="s">
        <v>102</v>
      </c>
      <c r="LGT435" s="87" t="s">
        <v>102</v>
      </c>
      <c r="LGU435" s="87" t="s">
        <v>102</v>
      </c>
      <c r="LGV435" s="87" t="s">
        <v>102</v>
      </c>
      <c r="LGW435" s="87" t="s">
        <v>102</v>
      </c>
      <c r="LGX435" s="87" t="s">
        <v>102</v>
      </c>
      <c r="LGY435" s="87" t="s">
        <v>102</v>
      </c>
      <c r="LGZ435" s="87" t="s">
        <v>102</v>
      </c>
      <c r="LHA435" s="87" t="s">
        <v>102</v>
      </c>
      <c r="LHB435" s="87" t="s">
        <v>102</v>
      </c>
      <c r="LHC435" s="87" t="s">
        <v>102</v>
      </c>
      <c r="LHD435" s="87" t="s">
        <v>102</v>
      </c>
      <c r="LHE435" s="87" t="s">
        <v>102</v>
      </c>
      <c r="LHF435" s="87" t="s">
        <v>102</v>
      </c>
      <c r="LHG435" s="87" t="s">
        <v>102</v>
      </c>
      <c r="LHH435" s="87" t="s">
        <v>102</v>
      </c>
      <c r="LHI435" s="87" t="s">
        <v>102</v>
      </c>
      <c r="LHJ435" s="87" t="s">
        <v>102</v>
      </c>
      <c r="LHK435" s="87" t="s">
        <v>102</v>
      </c>
      <c r="LHL435" s="87" t="s">
        <v>102</v>
      </c>
      <c r="LHM435" s="87" t="s">
        <v>102</v>
      </c>
      <c r="LHN435" s="87" t="s">
        <v>102</v>
      </c>
      <c r="LHO435" s="87" t="s">
        <v>102</v>
      </c>
      <c r="LHP435" s="87" t="s">
        <v>102</v>
      </c>
      <c r="LHQ435" s="87" t="s">
        <v>102</v>
      </c>
      <c r="LHR435" s="87" t="s">
        <v>102</v>
      </c>
      <c r="LHS435" s="87" t="s">
        <v>102</v>
      </c>
      <c r="LHT435" s="87" t="s">
        <v>102</v>
      </c>
      <c r="LHU435" s="87" t="s">
        <v>102</v>
      </c>
      <c r="LHV435" s="87" t="s">
        <v>102</v>
      </c>
      <c r="LHW435" s="87" t="s">
        <v>102</v>
      </c>
      <c r="LHX435" s="87" t="s">
        <v>102</v>
      </c>
      <c r="LHY435" s="87" t="s">
        <v>102</v>
      </c>
      <c r="LHZ435" s="87" t="s">
        <v>102</v>
      </c>
      <c r="LIA435" s="87" t="s">
        <v>102</v>
      </c>
      <c r="LIB435" s="87" t="s">
        <v>102</v>
      </c>
      <c r="LIC435" s="87" t="s">
        <v>102</v>
      </c>
      <c r="LID435" s="87" t="s">
        <v>102</v>
      </c>
      <c r="LIE435" s="87" t="s">
        <v>102</v>
      </c>
      <c r="LIF435" s="87" t="s">
        <v>102</v>
      </c>
      <c r="LIG435" s="87" t="s">
        <v>102</v>
      </c>
      <c r="LIH435" s="87" t="s">
        <v>102</v>
      </c>
      <c r="LII435" s="87" t="s">
        <v>102</v>
      </c>
      <c r="LIJ435" s="87" t="s">
        <v>102</v>
      </c>
      <c r="LIK435" s="87" t="s">
        <v>102</v>
      </c>
      <c r="LIL435" s="87" t="s">
        <v>102</v>
      </c>
      <c r="LIM435" s="87" t="s">
        <v>102</v>
      </c>
      <c r="LIN435" s="87" t="s">
        <v>102</v>
      </c>
      <c r="LIO435" s="87" t="s">
        <v>102</v>
      </c>
      <c r="LIP435" s="87" t="s">
        <v>102</v>
      </c>
      <c r="LIQ435" s="87" t="s">
        <v>102</v>
      </c>
      <c r="LIR435" s="87" t="s">
        <v>102</v>
      </c>
      <c r="LIS435" s="87" t="s">
        <v>102</v>
      </c>
      <c r="LIT435" s="87" t="s">
        <v>102</v>
      </c>
      <c r="LIU435" s="87" t="s">
        <v>102</v>
      </c>
      <c r="LIV435" s="87" t="s">
        <v>102</v>
      </c>
      <c r="LIW435" s="87" t="s">
        <v>102</v>
      </c>
      <c r="LIX435" s="87" t="s">
        <v>102</v>
      </c>
      <c r="LIY435" s="87" t="s">
        <v>102</v>
      </c>
      <c r="LIZ435" s="87" t="s">
        <v>102</v>
      </c>
      <c r="LJA435" s="87" t="s">
        <v>102</v>
      </c>
      <c r="LJB435" s="87" t="s">
        <v>102</v>
      </c>
      <c r="LJC435" s="87" t="s">
        <v>102</v>
      </c>
      <c r="LJD435" s="87" t="s">
        <v>102</v>
      </c>
      <c r="LJE435" s="87" t="s">
        <v>102</v>
      </c>
      <c r="LJF435" s="87" t="s">
        <v>102</v>
      </c>
      <c r="LJG435" s="87" t="s">
        <v>102</v>
      </c>
      <c r="LJH435" s="87" t="s">
        <v>102</v>
      </c>
      <c r="LJI435" s="87" t="s">
        <v>102</v>
      </c>
      <c r="LJJ435" s="87" t="s">
        <v>102</v>
      </c>
      <c r="LJK435" s="87" t="s">
        <v>102</v>
      </c>
      <c r="LJL435" s="87" t="s">
        <v>102</v>
      </c>
      <c r="LJM435" s="87" t="s">
        <v>102</v>
      </c>
      <c r="LJN435" s="87" t="s">
        <v>102</v>
      </c>
      <c r="LJO435" s="87" t="s">
        <v>102</v>
      </c>
      <c r="LJP435" s="87" t="s">
        <v>102</v>
      </c>
      <c r="LJQ435" s="87" t="s">
        <v>102</v>
      </c>
      <c r="LJR435" s="87" t="s">
        <v>102</v>
      </c>
      <c r="LJS435" s="87" t="s">
        <v>102</v>
      </c>
      <c r="LJT435" s="87" t="s">
        <v>102</v>
      </c>
      <c r="LJU435" s="87" t="s">
        <v>102</v>
      </c>
      <c r="LJV435" s="87" t="s">
        <v>102</v>
      </c>
      <c r="LJW435" s="87" t="s">
        <v>102</v>
      </c>
      <c r="LJX435" s="87" t="s">
        <v>102</v>
      </c>
      <c r="LJY435" s="87" t="s">
        <v>102</v>
      </c>
      <c r="LJZ435" s="87" t="s">
        <v>102</v>
      </c>
      <c r="LKA435" s="87" t="s">
        <v>102</v>
      </c>
      <c r="LKB435" s="87" t="s">
        <v>102</v>
      </c>
      <c r="LKC435" s="87" t="s">
        <v>102</v>
      </c>
      <c r="LKD435" s="87" t="s">
        <v>102</v>
      </c>
      <c r="LKE435" s="87" t="s">
        <v>102</v>
      </c>
      <c r="LKF435" s="87" t="s">
        <v>102</v>
      </c>
      <c r="LKG435" s="87" t="s">
        <v>102</v>
      </c>
      <c r="LKH435" s="87" t="s">
        <v>102</v>
      </c>
      <c r="LKI435" s="87" t="s">
        <v>102</v>
      </c>
      <c r="LKJ435" s="87" t="s">
        <v>102</v>
      </c>
      <c r="LKK435" s="87" t="s">
        <v>102</v>
      </c>
      <c r="LKL435" s="87" t="s">
        <v>102</v>
      </c>
      <c r="LKM435" s="87" t="s">
        <v>102</v>
      </c>
      <c r="LKN435" s="87" t="s">
        <v>102</v>
      </c>
      <c r="LKO435" s="87" t="s">
        <v>102</v>
      </c>
      <c r="LKP435" s="87" t="s">
        <v>102</v>
      </c>
      <c r="LKQ435" s="87" t="s">
        <v>102</v>
      </c>
      <c r="LKR435" s="87" t="s">
        <v>102</v>
      </c>
      <c r="LKS435" s="87" t="s">
        <v>102</v>
      </c>
      <c r="LKT435" s="87" t="s">
        <v>102</v>
      </c>
      <c r="LKU435" s="87" t="s">
        <v>102</v>
      </c>
      <c r="LKV435" s="87" t="s">
        <v>102</v>
      </c>
      <c r="LKW435" s="87" t="s">
        <v>102</v>
      </c>
      <c r="LKX435" s="87" t="s">
        <v>102</v>
      </c>
      <c r="LKY435" s="87" t="s">
        <v>102</v>
      </c>
      <c r="LKZ435" s="87" t="s">
        <v>102</v>
      </c>
      <c r="LLA435" s="87" t="s">
        <v>102</v>
      </c>
      <c r="LLB435" s="87" t="s">
        <v>102</v>
      </c>
      <c r="LLC435" s="87" t="s">
        <v>102</v>
      </c>
      <c r="LLD435" s="87" t="s">
        <v>102</v>
      </c>
      <c r="LLE435" s="87" t="s">
        <v>102</v>
      </c>
      <c r="LLF435" s="87" t="s">
        <v>102</v>
      </c>
      <c r="LLG435" s="87" t="s">
        <v>102</v>
      </c>
      <c r="LLH435" s="87" t="s">
        <v>102</v>
      </c>
      <c r="LLI435" s="87" t="s">
        <v>102</v>
      </c>
      <c r="LLJ435" s="87" t="s">
        <v>102</v>
      </c>
      <c r="LLK435" s="87" t="s">
        <v>102</v>
      </c>
      <c r="LLL435" s="87" t="s">
        <v>102</v>
      </c>
      <c r="LLM435" s="87" t="s">
        <v>102</v>
      </c>
      <c r="LLN435" s="87" t="s">
        <v>102</v>
      </c>
      <c r="LLO435" s="87" t="s">
        <v>102</v>
      </c>
      <c r="LLP435" s="87" t="s">
        <v>102</v>
      </c>
      <c r="LLQ435" s="87" t="s">
        <v>102</v>
      </c>
      <c r="LLR435" s="87" t="s">
        <v>102</v>
      </c>
      <c r="LLS435" s="87" t="s">
        <v>102</v>
      </c>
      <c r="LLT435" s="87" t="s">
        <v>102</v>
      </c>
      <c r="LLU435" s="87" t="s">
        <v>102</v>
      </c>
      <c r="LLV435" s="87" t="s">
        <v>102</v>
      </c>
      <c r="LLW435" s="87" t="s">
        <v>102</v>
      </c>
      <c r="LLX435" s="87" t="s">
        <v>102</v>
      </c>
      <c r="LLY435" s="87" t="s">
        <v>102</v>
      </c>
      <c r="LLZ435" s="87" t="s">
        <v>102</v>
      </c>
      <c r="LMA435" s="87" t="s">
        <v>102</v>
      </c>
      <c r="LMB435" s="87" t="s">
        <v>102</v>
      </c>
      <c r="LMC435" s="87" t="s">
        <v>102</v>
      </c>
      <c r="LMD435" s="87" t="s">
        <v>102</v>
      </c>
      <c r="LME435" s="87" t="s">
        <v>102</v>
      </c>
      <c r="LMF435" s="87" t="s">
        <v>102</v>
      </c>
      <c r="LMG435" s="87" t="s">
        <v>102</v>
      </c>
      <c r="LMH435" s="87" t="s">
        <v>102</v>
      </c>
      <c r="LMI435" s="87" t="s">
        <v>102</v>
      </c>
      <c r="LMJ435" s="87" t="s">
        <v>102</v>
      </c>
      <c r="LMK435" s="87" t="s">
        <v>102</v>
      </c>
      <c r="LML435" s="87" t="s">
        <v>102</v>
      </c>
      <c r="LMM435" s="87" t="s">
        <v>102</v>
      </c>
      <c r="LMN435" s="87" t="s">
        <v>102</v>
      </c>
      <c r="LMO435" s="87" t="s">
        <v>102</v>
      </c>
      <c r="LMP435" s="87" t="s">
        <v>102</v>
      </c>
      <c r="LMQ435" s="87" t="s">
        <v>102</v>
      </c>
      <c r="LMR435" s="87" t="s">
        <v>102</v>
      </c>
      <c r="LMS435" s="87" t="s">
        <v>102</v>
      </c>
      <c r="LMT435" s="87" t="s">
        <v>102</v>
      </c>
      <c r="LMU435" s="87" t="s">
        <v>102</v>
      </c>
      <c r="LMV435" s="87" t="s">
        <v>102</v>
      </c>
      <c r="LMW435" s="87" t="s">
        <v>102</v>
      </c>
      <c r="LMX435" s="87" t="s">
        <v>102</v>
      </c>
      <c r="LMY435" s="87" t="s">
        <v>102</v>
      </c>
      <c r="LMZ435" s="87" t="s">
        <v>102</v>
      </c>
      <c r="LNA435" s="87" t="s">
        <v>102</v>
      </c>
      <c r="LNB435" s="87" t="s">
        <v>102</v>
      </c>
      <c r="LNC435" s="87" t="s">
        <v>102</v>
      </c>
      <c r="LND435" s="87" t="s">
        <v>102</v>
      </c>
      <c r="LNE435" s="87" t="s">
        <v>102</v>
      </c>
      <c r="LNF435" s="87" t="s">
        <v>102</v>
      </c>
      <c r="LNG435" s="87" t="s">
        <v>102</v>
      </c>
      <c r="LNH435" s="87" t="s">
        <v>102</v>
      </c>
      <c r="LNI435" s="87" t="s">
        <v>102</v>
      </c>
      <c r="LNJ435" s="87" t="s">
        <v>102</v>
      </c>
      <c r="LNK435" s="87" t="s">
        <v>102</v>
      </c>
      <c r="LNL435" s="87" t="s">
        <v>102</v>
      </c>
      <c r="LNM435" s="87" t="s">
        <v>102</v>
      </c>
      <c r="LNN435" s="87" t="s">
        <v>102</v>
      </c>
      <c r="LNO435" s="87" t="s">
        <v>102</v>
      </c>
      <c r="LNP435" s="87" t="s">
        <v>102</v>
      </c>
      <c r="LNQ435" s="87" t="s">
        <v>102</v>
      </c>
      <c r="LNR435" s="87" t="s">
        <v>102</v>
      </c>
      <c r="LNS435" s="87" t="s">
        <v>102</v>
      </c>
      <c r="LNT435" s="87" t="s">
        <v>102</v>
      </c>
      <c r="LNU435" s="87" t="s">
        <v>102</v>
      </c>
      <c r="LNV435" s="87" t="s">
        <v>102</v>
      </c>
      <c r="LNW435" s="87" t="s">
        <v>102</v>
      </c>
      <c r="LNX435" s="87" t="s">
        <v>102</v>
      </c>
      <c r="LNY435" s="87" t="s">
        <v>102</v>
      </c>
      <c r="LNZ435" s="87" t="s">
        <v>102</v>
      </c>
      <c r="LOA435" s="87" t="s">
        <v>102</v>
      </c>
      <c r="LOB435" s="87" t="s">
        <v>102</v>
      </c>
      <c r="LOC435" s="87" t="s">
        <v>102</v>
      </c>
      <c r="LOD435" s="87" t="s">
        <v>102</v>
      </c>
      <c r="LOE435" s="87" t="s">
        <v>102</v>
      </c>
      <c r="LOF435" s="87" t="s">
        <v>102</v>
      </c>
      <c r="LOG435" s="87" t="s">
        <v>102</v>
      </c>
      <c r="LOH435" s="87" t="s">
        <v>102</v>
      </c>
      <c r="LOI435" s="87" t="s">
        <v>102</v>
      </c>
      <c r="LOJ435" s="87" t="s">
        <v>102</v>
      </c>
      <c r="LOK435" s="87" t="s">
        <v>102</v>
      </c>
      <c r="LOL435" s="87" t="s">
        <v>102</v>
      </c>
      <c r="LOM435" s="87" t="s">
        <v>102</v>
      </c>
      <c r="LON435" s="87" t="s">
        <v>102</v>
      </c>
      <c r="LOO435" s="87" t="s">
        <v>102</v>
      </c>
      <c r="LOP435" s="87" t="s">
        <v>102</v>
      </c>
      <c r="LOQ435" s="87" t="s">
        <v>102</v>
      </c>
      <c r="LOR435" s="87" t="s">
        <v>102</v>
      </c>
      <c r="LOS435" s="87" t="s">
        <v>102</v>
      </c>
      <c r="LOT435" s="87" t="s">
        <v>102</v>
      </c>
      <c r="LOU435" s="87" t="s">
        <v>102</v>
      </c>
      <c r="LOV435" s="87" t="s">
        <v>102</v>
      </c>
      <c r="LOW435" s="87" t="s">
        <v>102</v>
      </c>
      <c r="LOX435" s="87" t="s">
        <v>102</v>
      </c>
      <c r="LOY435" s="87" t="s">
        <v>102</v>
      </c>
      <c r="LOZ435" s="87" t="s">
        <v>102</v>
      </c>
      <c r="LPA435" s="87" t="s">
        <v>102</v>
      </c>
      <c r="LPB435" s="87" t="s">
        <v>102</v>
      </c>
      <c r="LPC435" s="87" t="s">
        <v>102</v>
      </c>
      <c r="LPD435" s="87" t="s">
        <v>102</v>
      </c>
      <c r="LPE435" s="87" t="s">
        <v>102</v>
      </c>
      <c r="LPF435" s="87" t="s">
        <v>102</v>
      </c>
      <c r="LPG435" s="87" t="s">
        <v>102</v>
      </c>
      <c r="LPH435" s="87" t="s">
        <v>102</v>
      </c>
      <c r="LPI435" s="87" t="s">
        <v>102</v>
      </c>
      <c r="LPJ435" s="87" t="s">
        <v>102</v>
      </c>
      <c r="LPK435" s="87" t="s">
        <v>102</v>
      </c>
      <c r="LPL435" s="87" t="s">
        <v>102</v>
      </c>
      <c r="LPM435" s="87" t="s">
        <v>102</v>
      </c>
      <c r="LPN435" s="87" t="s">
        <v>102</v>
      </c>
      <c r="LPO435" s="87" t="s">
        <v>102</v>
      </c>
      <c r="LPP435" s="87" t="s">
        <v>102</v>
      </c>
      <c r="LPQ435" s="87" t="s">
        <v>102</v>
      </c>
      <c r="LPR435" s="87" t="s">
        <v>102</v>
      </c>
      <c r="LPS435" s="87" t="s">
        <v>102</v>
      </c>
      <c r="LPT435" s="87" t="s">
        <v>102</v>
      </c>
      <c r="LPU435" s="87" t="s">
        <v>102</v>
      </c>
      <c r="LPV435" s="87" t="s">
        <v>102</v>
      </c>
      <c r="LPW435" s="87" t="s">
        <v>102</v>
      </c>
      <c r="LPX435" s="87" t="s">
        <v>102</v>
      </c>
      <c r="LPY435" s="87" t="s">
        <v>102</v>
      </c>
      <c r="LPZ435" s="87" t="s">
        <v>102</v>
      </c>
      <c r="LQA435" s="87" t="s">
        <v>102</v>
      </c>
      <c r="LQB435" s="87" t="s">
        <v>102</v>
      </c>
      <c r="LQC435" s="87" t="s">
        <v>102</v>
      </c>
      <c r="LQD435" s="87" t="s">
        <v>102</v>
      </c>
      <c r="LQE435" s="87" t="s">
        <v>102</v>
      </c>
      <c r="LQF435" s="87" t="s">
        <v>102</v>
      </c>
      <c r="LQG435" s="87" t="s">
        <v>102</v>
      </c>
      <c r="LQH435" s="87" t="s">
        <v>102</v>
      </c>
      <c r="LQI435" s="87" t="s">
        <v>102</v>
      </c>
      <c r="LQJ435" s="87" t="s">
        <v>102</v>
      </c>
      <c r="LQK435" s="87" t="s">
        <v>102</v>
      </c>
      <c r="LQL435" s="87" t="s">
        <v>102</v>
      </c>
      <c r="LQM435" s="87" t="s">
        <v>102</v>
      </c>
      <c r="LQN435" s="87" t="s">
        <v>102</v>
      </c>
      <c r="LQO435" s="87" t="s">
        <v>102</v>
      </c>
      <c r="LQP435" s="87" t="s">
        <v>102</v>
      </c>
      <c r="LQQ435" s="87" t="s">
        <v>102</v>
      </c>
      <c r="LQR435" s="87" t="s">
        <v>102</v>
      </c>
      <c r="LQS435" s="87" t="s">
        <v>102</v>
      </c>
      <c r="LQT435" s="87" t="s">
        <v>102</v>
      </c>
      <c r="LQU435" s="87" t="s">
        <v>102</v>
      </c>
      <c r="LQV435" s="87" t="s">
        <v>102</v>
      </c>
      <c r="LQW435" s="87" t="s">
        <v>102</v>
      </c>
      <c r="LQX435" s="87" t="s">
        <v>102</v>
      </c>
      <c r="LQY435" s="87" t="s">
        <v>102</v>
      </c>
      <c r="LQZ435" s="87" t="s">
        <v>102</v>
      </c>
      <c r="LRA435" s="87" t="s">
        <v>102</v>
      </c>
      <c r="LRB435" s="87" t="s">
        <v>102</v>
      </c>
      <c r="LRC435" s="87" t="s">
        <v>102</v>
      </c>
      <c r="LRD435" s="87" t="s">
        <v>102</v>
      </c>
      <c r="LRE435" s="87" t="s">
        <v>102</v>
      </c>
      <c r="LRF435" s="87" t="s">
        <v>102</v>
      </c>
      <c r="LRG435" s="87" t="s">
        <v>102</v>
      </c>
      <c r="LRH435" s="87" t="s">
        <v>102</v>
      </c>
      <c r="LRI435" s="87" t="s">
        <v>102</v>
      </c>
      <c r="LRJ435" s="87" t="s">
        <v>102</v>
      </c>
      <c r="LRK435" s="87" t="s">
        <v>102</v>
      </c>
      <c r="LRL435" s="87" t="s">
        <v>102</v>
      </c>
      <c r="LRM435" s="87" t="s">
        <v>102</v>
      </c>
      <c r="LRN435" s="87" t="s">
        <v>102</v>
      </c>
      <c r="LRO435" s="87" t="s">
        <v>102</v>
      </c>
      <c r="LRP435" s="87" t="s">
        <v>102</v>
      </c>
      <c r="LRQ435" s="87" t="s">
        <v>102</v>
      </c>
      <c r="LRR435" s="87" t="s">
        <v>102</v>
      </c>
      <c r="LRS435" s="87" t="s">
        <v>102</v>
      </c>
      <c r="LRT435" s="87" t="s">
        <v>102</v>
      </c>
      <c r="LRU435" s="87" t="s">
        <v>102</v>
      </c>
      <c r="LRV435" s="87" t="s">
        <v>102</v>
      </c>
      <c r="LRW435" s="87" t="s">
        <v>102</v>
      </c>
      <c r="LRX435" s="87" t="s">
        <v>102</v>
      </c>
      <c r="LRY435" s="87" t="s">
        <v>102</v>
      </c>
      <c r="LRZ435" s="87" t="s">
        <v>102</v>
      </c>
      <c r="LSA435" s="87" t="s">
        <v>102</v>
      </c>
      <c r="LSB435" s="87" t="s">
        <v>102</v>
      </c>
      <c r="LSC435" s="87" t="s">
        <v>102</v>
      </c>
      <c r="LSD435" s="87" t="s">
        <v>102</v>
      </c>
      <c r="LSE435" s="87" t="s">
        <v>102</v>
      </c>
      <c r="LSF435" s="87" t="s">
        <v>102</v>
      </c>
      <c r="LSG435" s="87" t="s">
        <v>102</v>
      </c>
      <c r="LSH435" s="87" t="s">
        <v>102</v>
      </c>
      <c r="LSI435" s="87" t="s">
        <v>102</v>
      </c>
      <c r="LSJ435" s="87" t="s">
        <v>102</v>
      </c>
      <c r="LSK435" s="87" t="s">
        <v>102</v>
      </c>
      <c r="LSL435" s="87" t="s">
        <v>102</v>
      </c>
      <c r="LSM435" s="87" t="s">
        <v>102</v>
      </c>
      <c r="LSN435" s="87" t="s">
        <v>102</v>
      </c>
      <c r="LSO435" s="87" t="s">
        <v>102</v>
      </c>
      <c r="LSP435" s="87" t="s">
        <v>102</v>
      </c>
      <c r="LSQ435" s="87" t="s">
        <v>102</v>
      </c>
      <c r="LSR435" s="87" t="s">
        <v>102</v>
      </c>
      <c r="LSS435" s="87" t="s">
        <v>102</v>
      </c>
      <c r="LST435" s="87" t="s">
        <v>102</v>
      </c>
      <c r="LSU435" s="87" t="s">
        <v>102</v>
      </c>
      <c r="LSV435" s="87" t="s">
        <v>102</v>
      </c>
      <c r="LSW435" s="87" t="s">
        <v>102</v>
      </c>
      <c r="LSX435" s="87" t="s">
        <v>102</v>
      </c>
      <c r="LSY435" s="87" t="s">
        <v>102</v>
      </c>
      <c r="LSZ435" s="87" t="s">
        <v>102</v>
      </c>
      <c r="LTA435" s="87" t="s">
        <v>102</v>
      </c>
      <c r="LTB435" s="87" t="s">
        <v>102</v>
      </c>
      <c r="LTC435" s="87" t="s">
        <v>102</v>
      </c>
      <c r="LTD435" s="87" t="s">
        <v>102</v>
      </c>
      <c r="LTE435" s="87" t="s">
        <v>102</v>
      </c>
      <c r="LTF435" s="87" t="s">
        <v>102</v>
      </c>
      <c r="LTG435" s="87" t="s">
        <v>102</v>
      </c>
      <c r="LTH435" s="87" t="s">
        <v>102</v>
      </c>
      <c r="LTI435" s="87" t="s">
        <v>102</v>
      </c>
      <c r="LTJ435" s="87" t="s">
        <v>102</v>
      </c>
      <c r="LTK435" s="87" t="s">
        <v>102</v>
      </c>
      <c r="LTL435" s="87" t="s">
        <v>102</v>
      </c>
      <c r="LTM435" s="87" t="s">
        <v>102</v>
      </c>
      <c r="LTN435" s="87" t="s">
        <v>102</v>
      </c>
      <c r="LTO435" s="87" t="s">
        <v>102</v>
      </c>
      <c r="LTP435" s="87" t="s">
        <v>102</v>
      </c>
      <c r="LTQ435" s="87" t="s">
        <v>102</v>
      </c>
      <c r="LTR435" s="87" t="s">
        <v>102</v>
      </c>
      <c r="LTS435" s="87" t="s">
        <v>102</v>
      </c>
      <c r="LTT435" s="87" t="s">
        <v>102</v>
      </c>
      <c r="LTU435" s="87" t="s">
        <v>102</v>
      </c>
      <c r="LTV435" s="87" t="s">
        <v>102</v>
      </c>
      <c r="LTW435" s="87" t="s">
        <v>102</v>
      </c>
      <c r="LTX435" s="87" t="s">
        <v>102</v>
      </c>
      <c r="LTY435" s="87" t="s">
        <v>102</v>
      </c>
      <c r="LTZ435" s="87" t="s">
        <v>102</v>
      </c>
      <c r="LUA435" s="87" t="s">
        <v>102</v>
      </c>
      <c r="LUB435" s="87" t="s">
        <v>102</v>
      </c>
      <c r="LUC435" s="87" t="s">
        <v>102</v>
      </c>
      <c r="LUD435" s="87" t="s">
        <v>102</v>
      </c>
      <c r="LUE435" s="87" t="s">
        <v>102</v>
      </c>
      <c r="LUF435" s="87" t="s">
        <v>102</v>
      </c>
      <c r="LUG435" s="87" t="s">
        <v>102</v>
      </c>
      <c r="LUH435" s="87" t="s">
        <v>102</v>
      </c>
      <c r="LUI435" s="87" t="s">
        <v>102</v>
      </c>
      <c r="LUJ435" s="87" t="s">
        <v>102</v>
      </c>
      <c r="LUK435" s="87" t="s">
        <v>102</v>
      </c>
      <c r="LUL435" s="87" t="s">
        <v>102</v>
      </c>
      <c r="LUM435" s="87" t="s">
        <v>102</v>
      </c>
      <c r="LUN435" s="87" t="s">
        <v>102</v>
      </c>
      <c r="LUO435" s="87" t="s">
        <v>102</v>
      </c>
      <c r="LUP435" s="87" t="s">
        <v>102</v>
      </c>
      <c r="LUQ435" s="87" t="s">
        <v>102</v>
      </c>
      <c r="LUR435" s="87" t="s">
        <v>102</v>
      </c>
      <c r="LUS435" s="87" t="s">
        <v>102</v>
      </c>
      <c r="LUT435" s="87" t="s">
        <v>102</v>
      </c>
      <c r="LUU435" s="87" t="s">
        <v>102</v>
      </c>
      <c r="LUV435" s="87" t="s">
        <v>102</v>
      </c>
      <c r="LUW435" s="87" t="s">
        <v>102</v>
      </c>
      <c r="LUX435" s="87" t="s">
        <v>102</v>
      </c>
      <c r="LUY435" s="87" t="s">
        <v>102</v>
      </c>
      <c r="LUZ435" s="87" t="s">
        <v>102</v>
      </c>
      <c r="LVA435" s="87" t="s">
        <v>102</v>
      </c>
      <c r="LVB435" s="87" t="s">
        <v>102</v>
      </c>
      <c r="LVC435" s="87" t="s">
        <v>102</v>
      </c>
      <c r="LVD435" s="87" t="s">
        <v>102</v>
      </c>
      <c r="LVE435" s="87" t="s">
        <v>102</v>
      </c>
      <c r="LVF435" s="87" t="s">
        <v>102</v>
      </c>
      <c r="LVG435" s="87" t="s">
        <v>102</v>
      </c>
      <c r="LVH435" s="87" t="s">
        <v>102</v>
      </c>
      <c r="LVI435" s="87" t="s">
        <v>102</v>
      </c>
      <c r="LVJ435" s="87" t="s">
        <v>102</v>
      </c>
      <c r="LVK435" s="87" t="s">
        <v>102</v>
      </c>
      <c r="LVL435" s="87" t="s">
        <v>102</v>
      </c>
      <c r="LVM435" s="87" t="s">
        <v>102</v>
      </c>
      <c r="LVN435" s="87" t="s">
        <v>102</v>
      </c>
      <c r="LVO435" s="87" t="s">
        <v>102</v>
      </c>
      <c r="LVP435" s="87" t="s">
        <v>102</v>
      </c>
      <c r="LVQ435" s="87" t="s">
        <v>102</v>
      </c>
      <c r="LVR435" s="87" t="s">
        <v>102</v>
      </c>
      <c r="LVS435" s="87" t="s">
        <v>102</v>
      </c>
      <c r="LVT435" s="87" t="s">
        <v>102</v>
      </c>
      <c r="LVU435" s="87" t="s">
        <v>102</v>
      </c>
      <c r="LVV435" s="87" t="s">
        <v>102</v>
      </c>
      <c r="LVW435" s="87" t="s">
        <v>102</v>
      </c>
      <c r="LVX435" s="87" t="s">
        <v>102</v>
      </c>
      <c r="LVY435" s="87" t="s">
        <v>102</v>
      </c>
      <c r="LVZ435" s="87" t="s">
        <v>102</v>
      </c>
      <c r="LWA435" s="87" t="s">
        <v>102</v>
      </c>
      <c r="LWB435" s="87" t="s">
        <v>102</v>
      </c>
      <c r="LWC435" s="87" t="s">
        <v>102</v>
      </c>
      <c r="LWD435" s="87" t="s">
        <v>102</v>
      </c>
      <c r="LWE435" s="87" t="s">
        <v>102</v>
      </c>
      <c r="LWF435" s="87" t="s">
        <v>102</v>
      </c>
      <c r="LWG435" s="87" t="s">
        <v>102</v>
      </c>
      <c r="LWH435" s="87" t="s">
        <v>102</v>
      </c>
      <c r="LWI435" s="87" t="s">
        <v>102</v>
      </c>
      <c r="LWJ435" s="87" t="s">
        <v>102</v>
      </c>
      <c r="LWK435" s="87" t="s">
        <v>102</v>
      </c>
      <c r="LWL435" s="87" t="s">
        <v>102</v>
      </c>
      <c r="LWM435" s="87" t="s">
        <v>102</v>
      </c>
      <c r="LWN435" s="87" t="s">
        <v>102</v>
      </c>
      <c r="LWO435" s="87" t="s">
        <v>102</v>
      </c>
      <c r="LWP435" s="87" t="s">
        <v>102</v>
      </c>
      <c r="LWQ435" s="87" t="s">
        <v>102</v>
      </c>
      <c r="LWR435" s="87" t="s">
        <v>102</v>
      </c>
      <c r="LWS435" s="87" t="s">
        <v>102</v>
      </c>
      <c r="LWT435" s="87" t="s">
        <v>102</v>
      </c>
      <c r="LWU435" s="87" t="s">
        <v>102</v>
      </c>
      <c r="LWV435" s="87" t="s">
        <v>102</v>
      </c>
      <c r="LWW435" s="87" t="s">
        <v>102</v>
      </c>
      <c r="LWX435" s="87" t="s">
        <v>102</v>
      </c>
      <c r="LWY435" s="87" t="s">
        <v>102</v>
      </c>
      <c r="LWZ435" s="87" t="s">
        <v>102</v>
      </c>
      <c r="LXA435" s="87" t="s">
        <v>102</v>
      </c>
      <c r="LXB435" s="87" t="s">
        <v>102</v>
      </c>
      <c r="LXC435" s="87" t="s">
        <v>102</v>
      </c>
      <c r="LXD435" s="87" t="s">
        <v>102</v>
      </c>
      <c r="LXE435" s="87" t="s">
        <v>102</v>
      </c>
      <c r="LXF435" s="87" t="s">
        <v>102</v>
      </c>
      <c r="LXG435" s="87" t="s">
        <v>102</v>
      </c>
      <c r="LXH435" s="87" t="s">
        <v>102</v>
      </c>
      <c r="LXI435" s="87" t="s">
        <v>102</v>
      </c>
      <c r="LXJ435" s="87" t="s">
        <v>102</v>
      </c>
      <c r="LXK435" s="87" t="s">
        <v>102</v>
      </c>
      <c r="LXL435" s="87" t="s">
        <v>102</v>
      </c>
      <c r="LXM435" s="87" t="s">
        <v>102</v>
      </c>
      <c r="LXN435" s="87" t="s">
        <v>102</v>
      </c>
      <c r="LXO435" s="87" t="s">
        <v>102</v>
      </c>
      <c r="LXP435" s="87" t="s">
        <v>102</v>
      </c>
      <c r="LXQ435" s="87" t="s">
        <v>102</v>
      </c>
      <c r="LXR435" s="87" t="s">
        <v>102</v>
      </c>
      <c r="LXS435" s="87" t="s">
        <v>102</v>
      </c>
      <c r="LXT435" s="87" t="s">
        <v>102</v>
      </c>
      <c r="LXU435" s="87" t="s">
        <v>102</v>
      </c>
      <c r="LXV435" s="87" t="s">
        <v>102</v>
      </c>
      <c r="LXW435" s="87" t="s">
        <v>102</v>
      </c>
      <c r="LXX435" s="87" t="s">
        <v>102</v>
      </c>
      <c r="LXY435" s="87" t="s">
        <v>102</v>
      </c>
      <c r="LXZ435" s="87" t="s">
        <v>102</v>
      </c>
      <c r="LYA435" s="87" t="s">
        <v>102</v>
      </c>
      <c r="LYB435" s="87" t="s">
        <v>102</v>
      </c>
      <c r="LYC435" s="87" t="s">
        <v>102</v>
      </c>
      <c r="LYD435" s="87" t="s">
        <v>102</v>
      </c>
      <c r="LYE435" s="87" t="s">
        <v>102</v>
      </c>
      <c r="LYF435" s="87" t="s">
        <v>102</v>
      </c>
      <c r="LYG435" s="87" t="s">
        <v>102</v>
      </c>
      <c r="LYH435" s="87" t="s">
        <v>102</v>
      </c>
      <c r="LYI435" s="87" t="s">
        <v>102</v>
      </c>
      <c r="LYJ435" s="87" t="s">
        <v>102</v>
      </c>
      <c r="LYK435" s="87" t="s">
        <v>102</v>
      </c>
      <c r="LYL435" s="87" t="s">
        <v>102</v>
      </c>
      <c r="LYM435" s="87" t="s">
        <v>102</v>
      </c>
      <c r="LYN435" s="87" t="s">
        <v>102</v>
      </c>
      <c r="LYO435" s="87" t="s">
        <v>102</v>
      </c>
      <c r="LYP435" s="87" t="s">
        <v>102</v>
      </c>
      <c r="LYQ435" s="87" t="s">
        <v>102</v>
      </c>
      <c r="LYR435" s="87" t="s">
        <v>102</v>
      </c>
      <c r="LYS435" s="87" t="s">
        <v>102</v>
      </c>
      <c r="LYT435" s="87" t="s">
        <v>102</v>
      </c>
      <c r="LYU435" s="87" t="s">
        <v>102</v>
      </c>
      <c r="LYV435" s="87" t="s">
        <v>102</v>
      </c>
      <c r="LYW435" s="87" t="s">
        <v>102</v>
      </c>
      <c r="LYX435" s="87" t="s">
        <v>102</v>
      </c>
      <c r="LYY435" s="87" t="s">
        <v>102</v>
      </c>
      <c r="LYZ435" s="87" t="s">
        <v>102</v>
      </c>
      <c r="LZA435" s="87" t="s">
        <v>102</v>
      </c>
      <c r="LZB435" s="87" t="s">
        <v>102</v>
      </c>
      <c r="LZC435" s="87" t="s">
        <v>102</v>
      </c>
      <c r="LZD435" s="87" t="s">
        <v>102</v>
      </c>
      <c r="LZE435" s="87" t="s">
        <v>102</v>
      </c>
      <c r="LZF435" s="87" t="s">
        <v>102</v>
      </c>
      <c r="LZG435" s="87" t="s">
        <v>102</v>
      </c>
      <c r="LZH435" s="87" t="s">
        <v>102</v>
      </c>
      <c r="LZI435" s="87" t="s">
        <v>102</v>
      </c>
      <c r="LZJ435" s="87" t="s">
        <v>102</v>
      </c>
      <c r="LZK435" s="87" t="s">
        <v>102</v>
      </c>
      <c r="LZL435" s="87" t="s">
        <v>102</v>
      </c>
      <c r="LZM435" s="87" t="s">
        <v>102</v>
      </c>
      <c r="LZN435" s="87" t="s">
        <v>102</v>
      </c>
      <c r="LZO435" s="87" t="s">
        <v>102</v>
      </c>
      <c r="LZP435" s="87" t="s">
        <v>102</v>
      </c>
      <c r="LZQ435" s="87" t="s">
        <v>102</v>
      </c>
      <c r="LZR435" s="87" t="s">
        <v>102</v>
      </c>
      <c r="LZS435" s="87" t="s">
        <v>102</v>
      </c>
      <c r="LZT435" s="87" t="s">
        <v>102</v>
      </c>
      <c r="LZU435" s="87" t="s">
        <v>102</v>
      </c>
      <c r="LZV435" s="87" t="s">
        <v>102</v>
      </c>
      <c r="LZW435" s="87" t="s">
        <v>102</v>
      </c>
      <c r="LZX435" s="87" t="s">
        <v>102</v>
      </c>
      <c r="LZY435" s="87" t="s">
        <v>102</v>
      </c>
      <c r="LZZ435" s="87" t="s">
        <v>102</v>
      </c>
      <c r="MAA435" s="87" t="s">
        <v>102</v>
      </c>
      <c r="MAB435" s="87" t="s">
        <v>102</v>
      </c>
      <c r="MAC435" s="87" t="s">
        <v>102</v>
      </c>
      <c r="MAD435" s="87" t="s">
        <v>102</v>
      </c>
      <c r="MAE435" s="87" t="s">
        <v>102</v>
      </c>
      <c r="MAF435" s="87" t="s">
        <v>102</v>
      </c>
      <c r="MAG435" s="87" t="s">
        <v>102</v>
      </c>
      <c r="MAH435" s="87" t="s">
        <v>102</v>
      </c>
      <c r="MAI435" s="87" t="s">
        <v>102</v>
      </c>
      <c r="MAJ435" s="87" t="s">
        <v>102</v>
      </c>
      <c r="MAK435" s="87" t="s">
        <v>102</v>
      </c>
      <c r="MAL435" s="87" t="s">
        <v>102</v>
      </c>
      <c r="MAM435" s="87" t="s">
        <v>102</v>
      </c>
      <c r="MAN435" s="87" t="s">
        <v>102</v>
      </c>
      <c r="MAO435" s="87" t="s">
        <v>102</v>
      </c>
      <c r="MAP435" s="87" t="s">
        <v>102</v>
      </c>
      <c r="MAQ435" s="87" t="s">
        <v>102</v>
      </c>
      <c r="MAR435" s="87" t="s">
        <v>102</v>
      </c>
      <c r="MAS435" s="87" t="s">
        <v>102</v>
      </c>
      <c r="MAT435" s="87" t="s">
        <v>102</v>
      </c>
      <c r="MAU435" s="87" t="s">
        <v>102</v>
      </c>
      <c r="MAV435" s="87" t="s">
        <v>102</v>
      </c>
      <c r="MAW435" s="87" t="s">
        <v>102</v>
      </c>
      <c r="MAX435" s="87" t="s">
        <v>102</v>
      </c>
      <c r="MAY435" s="87" t="s">
        <v>102</v>
      </c>
      <c r="MAZ435" s="87" t="s">
        <v>102</v>
      </c>
      <c r="MBA435" s="87" t="s">
        <v>102</v>
      </c>
      <c r="MBB435" s="87" t="s">
        <v>102</v>
      </c>
      <c r="MBC435" s="87" t="s">
        <v>102</v>
      </c>
      <c r="MBD435" s="87" t="s">
        <v>102</v>
      </c>
      <c r="MBE435" s="87" t="s">
        <v>102</v>
      </c>
      <c r="MBF435" s="87" t="s">
        <v>102</v>
      </c>
      <c r="MBG435" s="87" t="s">
        <v>102</v>
      </c>
      <c r="MBH435" s="87" t="s">
        <v>102</v>
      </c>
      <c r="MBI435" s="87" t="s">
        <v>102</v>
      </c>
      <c r="MBJ435" s="87" t="s">
        <v>102</v>
      </c>
      <c r="MBK435" s="87" t="s">
        <v>102</v>
      </c>
      <c r="MBL435" s="87" t="s">
        <v>102</v>
      </c>
      <c r="MBM435" s="87" t="s">
        <v>102</v>
      </c>
      <c r="MBN435" s="87" t="s">
        <v>102</v>
      </c>
      <c r="MBO435" s="87" t="s">
        <v>102</v>
      </c>
      <c r="MBP435" s="87" t="s">
        <v>102</v>
      </c>
      <c r="MBQ435" s="87" t="s">
        <v>102</v>
      </c>
      <c r="MBR435" s="87" t="s">
        <v>102</v>
      </c>
      <c r="MBS435" s="87" t="s">
        <v>102</v>
      </c>
      <c r="MBT435" s="87" t="s">
        <v>102</v>
      </c>
      <c r="MBU435" s="87" t="s">
        <v>102</v>
      </c>
      <c r="MBV435" s="87" t="s">
        <v>102</v>
      </c>
      <c r="MBW435" s="87" t="s">
        <v>102</v>
      </c>
      <c r="MBX435" s="87" t="s">
        <v>102</v>
      </c>
      <c r="MBY435" s="87" t="s">
        <v>102</v>
      </c>
      <c r="MBZ435" s="87" t="s">
        <v>102</v>
      </c>
      <c r="MCA435" s="87" t="s">
        <v>102</v>
      </c>
      <c r="MCB435" s="87" t="s">
        <v>102</v>
      </c>
      <c r="MCC435" s="87" t="s">
        <v>102</v>
      </c>
      <c r="MCD435" s="87" t="s">
        <v>102</v>
      </c>
      <c r="MCE435" s="87" t="s">
        <v>102</v>
      </c>
      <c r="MCF435" s="87" t="s">
        <v>102</v>
      </c>
      <c r="MCG435" s="87" t="s">
        <v>102</v>
      </c>
      <c r="MCH435" s="87" t="s">
        <v>102</v>
      </c>
      <c r="MCI435" s="87" t="s">
        <v>102</v>
      </c>
      <c r="MCJ435" s="87" t="s">
        <v>102</v>
      </c>
      <c r="MCK435" s="87" t="s">
        <v>102</v>
      </c>
      <c r="MCL435" s="87" t="s">
        <v>102</v>
      </c>
      <c r="MCM435" s="87" t="s">
        <v>102</v>
      </c>
      <c r="MCN435" s="87" t="s">
        <v>102</v>
      </c>
      <c r="MCO435" s="87" t="s">
        <v>102</v>
      </c>
      <c r="MCP435" s="87" t="s">
        <v>102</v>
      </c>
      <c r="MCQ435" s="87" t="s">
        <v>102</v>
      </c>
      <c r="MCR435" s="87" t="s">
        <v>102</v>
      </c>
      <c r="MCS435" s="87" t="s">
        <v>102</v>
      </c>
      <c r="MCT435" s="87" t="s">
        <v>102</v>
      </c>
      <c r="MCU435" s="87" t="s">
        <v>102</v>
      </c>
      <c r="MCV435" s="87" t="s">
        <v>102</v>
      </c>
      <c r="MCW435" s="87" t="s">
        <v>102</v>
      </c>
      <c r="MCX435" s="87" t="s">
        <v>102</v>
      </c>
      <c r="MCY435" s="87" t="s">
        <v>102</v>
      </c>
      <c r="MCZ435" s="87" t="s">
        <v>102</v>
      </c>
      <c r="MDA435" s="87" t="s">
        <v>102</v>
      </c>
      <c r="MDB435" s="87" t="s">
        <v>102</v>
      </c>
      <c r="MDC435" s="87" t="s">
        <v>102</v>
      </c>
      <c r="MDD435" s="87" t="s">
        <v>102</v>
      </c>
      <c r="MDE435" s="87" t="s">
        <v>102</v>
      </c>
      <c r="MDF435" s="87" t="s">
        <v>102</v>
      </c>
      <c r="MDG435" s="87" t="s">
        <v>102</v>
      </c>
      <c r="MDH435" s="87" t="s">
        <v>102</v>
      </c>
      <c r="MDI435" s="87" t="s">
        <v>102</v>
      </c>
      <c r="MDJ435" s="87" t="s">
        <v>102</v>
      </c>
      <c r="MDK435" s="87" t="s">
        <v>102</v>
      </c>
      <c r="MDL435" s="87" t="s">
        <v>102</v>
      </c>
      <c r="MDM435" s="87" t="s">
        <v>102</v>
      </c>
      <c r="MDN435" s="87" t="s">
        <v>102</v>
      </c>
      <c r="MDO435" s="87" t="s">
        <v>102</v>
      </c>
      <c r="MDP435" s="87" t="s">
        <v>102</v>
      </c>
      <c r="MDQ435" s="87" t="s">
        <v>102</v>
      </c>
      <c r="MDR435" s="87" t="s">
        <v>102</v>
      </c>
      <c r="MDS435" s="87" t="s">
        <v>102</v>
      </c>
      <c r="MDT435" s="87" t="s">
        <v>102</v>
      </c>
      <c r="MDU435" s="87" t="s">
        <v>102</v>
      </c>
      <c r="MDV435" s="87" t="s">
        <v>102</v>
      </c>
      <c r="MDW435" s="87" t="s">
        <v>102</v>
      </c>
      <c r="MDX435" s="87" t="s">
        <v>102</v>
      </c>
      <c r="MDY435" s="87" t="s">
        <v>102</v>
      </c>
      <c r="MDZ435" s="87" t="s">
        <v>102</v>
      </c>
      <c r="MEA435" s="87" t="s">
        <v>102</v>
      </c>
      <c r="MEB435" s="87" t="s">
        <v>102</v>
      </c>
      <c r="MEC435" s="87" t="s">
        <v>102</v>
      </c>
      <c r="MED435" s="87" t="s">
        <v>102</v>
      </c>
      <c r="MEE435" s="87" t="s">
        <v>102</v>
      </c>
      <c r="MEF435" s="87" t="s">
        <v>102</v>
      </c>
      <c r="MEG435" s="87" t="s">
        <v>102</v>
      </c>
      <c r="MEH435" s="87" t="s">
        <v>102</v>
      </c>
      <c r="MEI435" s="87" t="s">
        <v>102</v>
      </c>
      <c r="MEJ435" s="87" t="s">
        <v>102</v>
      </c>
      <c r="MEK435" s="87" t="s">
        <v>102</v>
      </c>
      <c r="MEL435" s="87" t="s">
        <v>102</v>
      </c>
      <c r="MEM435" s="87" t="s">
        <v>102</v>
      </c>
      <c r="MEN435" s="87" t="s">
        <v>102</v>
      </c>
      <c r="MEO435" s="87" t="s">
        <v>102</v>
      </c>
      <c r="MEP435" s="87" t="s">
        <v>102</v>
      </c>
      <c r="MEQ435" s="87" t="s">
        <v>102</v>
      </c>
      <c r="MER435" s="87" t="s">
        <v>102</v>
      </c>
      <c r="MES435" s="87" t="s">
        <v>102</v>
      </c>
      <c r="MET435" s="87" t="s">
        <v>102</v>
      </c>
      <c r="MEU435" s="87" t="s">
        <v>102</v>
      </c>
      <c r="MEV435" s="87" t="s">
        <v>102</v>
      </c>
      <c r="MEW435" s="87" t="s">
        <v>102</v>
      </c>
      <c r="MEX435" s="87" t="s">
        <v>102</v>
      </c>
      <c r="MEY435" s="87" t="s">
        <v>102</v>
      </c>
      <c r="MEZ435" s="87" t="s">
        <v>102</v>
      </c>
      <c r="MFA435" s="87" t="s">
        <v>102</v>
      </c>
      <c r="MFB435" s="87" t="s">
        <v>102</v>
      </c>
      <c r="MFC435" s="87" t="s">
        <v>102</v>
      </c>
      <c r="MFD435" s="87" t="s">
        <v>102</v>
      </c>
      <c r="MFE435" s="87" t="s">
        <v>102</v>
      </c>
      <c r="MFF435" s="87" t="s">
        <v>102</v>
      </c>
      <c r="MFG435" s="87" t="s">
        <v>102</v>
      </c>
      <c r="MFH435" s="87" t="s">
        <v>102</v>
      </c>
      <c r="MFI435" s="87" t="s">
        <v>102</v>
      </c>
      <c r="MFJ435" s="87" t="s">
        <v>102</v>
      </c>
      <c r="MFK435" s="87" t="s">
        <v>102</v>
      </c>
      <c r="MFL435" s="87" t="s">
        <v>102</v>
      </c>
      <c r="MFM435" s="87" t="s">
        <v>102</v>
      </c>
      <c r="MFN435" s="87" t="s">
        <v>102</v>
      </c>
      <c r="MFO435" s="87" t="s">
        <v>102</v>
      </c>
      <c r="MFP435" s="87" t="s">
        <v>102</v>
      </c>
      <c r="MFQ435" s="87" t="s">
        <v>102</v>
      </c>
      <c r="MFR435" s="87" t="s">
        <v>102</v>
      </c>
      <c r="MFS435" s="87" t="s">
        <v>102</v>
      </c>
      <c r="MFT435" s="87" t="s">
        <v>102</v>
      </c>
      <c r="MFU435" s="87" t="s">
        <v>102</v>
      </c>
      <c r="MFV435" s="87" t="s">
        <v>102</v>
      </c>
      <c r="MFW435" s="87" t="s">
        <v>102</v>
      </c>
      <c r="MFX435" s="87" t="s">
        <v>102</v>
      </c>
      <c r="MFY435" s="87" t="s">
        <v>102</v>
      </c>
      <c r="MFZ435" s="87" t="s">
        <v>102</v>
      </c>
      <c r="MGA435" s="87" t="s">
        <v>102</v>
      </c>
      <c r="MGB435" s="87" t="s">
        <v>102</v>
      </c>
      <c r="MGC435" s="87" t="s">
        <v>102</v>
      </c>
      <c r="MGD435" s="87" t="s">
        <v>102</v>
      </c>
      <c r="MGE435" s="87" t="s">
        <v>102</v>
      </c>
      <c r="MGF435" s="87" t="s">
        <v>102</v>
      </c>
      <c r="MGG435" s="87" t="s">
        <v>102</v>
      </c>
      <c r="MGH435" s="87" t="s">
        <v>102</v>
      </c>
      <c r="MGI435" s="87" t="s">
        <v>102</v>
      </c>
      <c r="MGJ435" s="87" t="s">
        <v>102</v>
      </c>
      <c r="MGK435" s="87" t="s">
        <v>102</v>
      </c>
      <c r="MGL435" s="87" t="s">
        <v>102</v>
      </c>
      <c r="MGM435" s="87" t="s">
        <v>102</v>
      </c>
      <c r="MGN435" s="87" t="s">
        <v>102</v>
      </c>
      <c r="MGO435" s="87" t="s">
        <v>102</v>
      </c>
      <c r="MGP435" s="87" t="s">
        <v>102</v>
      </c>
      <c r="MGQ435" s="87" t="s">
        <v>102</v>
      </c>
      <c r="MGR435" s="87" t="s">
        <v>102</v>
      </c>
      <c r="MGS435" s="87" t="s">
        <v>102</v>
      </c>
      <c r="MGT435" s="87" t="s">
        <v>102</v>
      </c>
      <c r="MGU435" s="87" t="s">
        <v>102</v>
      </c>
      <c r="MGV435" s="87" t="s">
        <v>102</v>
      </c>
      <c r="MGW435" s="87" t="s">
        <v>102</v>
      </c>
      <c r="MGX435" s="87" t="s">
        <v>102</v>
      </c>
      <c r="MGY435" s="87" t="s">
        <v>102</v>
      </c>
      <c r="MGZ435" s="87" t="s">
        <v>102</v>
      </c>
      <c r="MHA435" s="87" t="s">
        <v>102</v>
      </c>
      <c r="MHB435" s="87" t="s">
        <v>102</v>
      </c>
      <c r="MHC435" s="87" t="s">
        <v>102</v>
      </c>
      <c r="MHD435" s="87" t="s">
        <v>102</v>
      </c>
      <c r="MHE435" s="87" t="s">
        <v>102</v>
      </c>
      <c r="MHF435" s="87" t="s">
        <v>102</v>
      </c>
      <c r="MHG435" s="87" t="s">
        <v>102</v>
      </c>
      <c r="MHH435" s="87" t="s">
        <v>102</v>
      </c>
      <c r="MHI435" s="87" t="s">
        <v>102</v>
      </c>
      <c r="MHJ435" s="87" t="s">
        <v>102</v>
      </c>
      <c r="MHK435" s="87" t="s">
        <v>102</v>
      </c>
      <c r="MHL435" s="87" t="s">
        <v>102</v>
      </c>
      <c r="MHM435" s="87" t="s">
        <v>102</v>
      </c>
      <c r="MHN435" s="87" t="s">
        <v>102</v>
      </c>
      <c r="MHO435" s="87" t="s">
        <v>102</v>
      </c>
      <c r="MHP435" s="87" t="s">
        <v>102</v>
      </c>
      <c r="MHQ435" s="87" t="s">
        <v>102</v>
      </c>
      <c r="MHR435" s="87" t="s">
        <v>102</v>
      </c>
      <c r="MHS435" s="87" t="s">
        <v>102</v>
      </c>
      <c r="MHT435" s="87" t="s">
        <v>102</v>
      </c>
      <c r="MHU435" s="87" t="s">
        <v>102</v>
      </c>
      <c r="MHV435" s="87" t="s">
        <v>102</v>
      </c>
      <c r="MHW435" s="87" t="s">
        <v>102</v>
      </c>
      <c r="MHX435" s="87" t="s">
        <v>102</v>
      </c>
      <c r="MHY435" s="87" t="s">
        <v>102</v>
      </c>
      <c r="MHZ435" s="87" t="s">
        <v>102</v>
      </c>
      <c r="MIA435" s="87" t="s">
        <v>102</v>
      </c>
      <c r="MIB435" s="87" t="s">
        <v>102</v>
      </c>
      <c r="MIC435" s="87" t="s">
        <v>102</v>
      </c>
      <c r="MID435" s="87" t="s">
        <v>102</v>
      </c>
      <c r="MIE435" s="87" t="s">
        <v>102</v>
      </c>
      <c r="MIF435" s="87" t="s">
        <v>102</v>
      </c>
      <c r="MIG435" s="87" t="s">
        <v>102</v>
      </c>
      <c r="MIH435" s="87" t="s">
        <v>102</v>
      </c>
      <c r="MII435" s="87" t="s">
        <v>102</v>
      </c>
      <c r="MIJ435" s="87" t="s">
        <v>102</v>
      </c>
      <c r="MIK435" s="87" t="s">
        <v>102</v>
      </c>
      <c r="MIL435" s="87" t="s">
        <v>102</v>
      </c>
      <c r="MIM435" s="87" t="s">
        <v>102</v>
      </c>
      <c r="MIN435" s="87" t="s">
        <v>102</v>
      </c>
      <c r="MIO435" s="87" t="s">
        <v>102</v>
      </c>
      <c r="MIP435" s="87" t="s">
        <v>102</v>
      </c>
      <c r="MIQ435" s="87" t="s">
        <v>102</v>
      </c>
      <c r="MIR435" s="87" t="s">
        <v>102</v>
      </c>
      <c r="MIS435" s="87" t="s">
        <v>102</v>
      </c>
      <c r="MIT435" s="87" t="s">
        <v>102</v>
      </c>
      <c r="MIU435" s="87" t="s">
        <v>102</v>
      </c>
      <c r="MIV435" s="87" t="s">
        <v>102</v>
      </c>
      <c r="MIW435" s="87" t="s">
        <v>102</v>
      </c>
      <c r="MIX435" s="87" t="s">
        <v>102</v>
      </c>
      <c r="MIY435" s="87" t="s">
        <v>102</v>
      </c>
      <c r="MIZ435" s="87" t="s">
        <v>102</v>
      </c>
      <c r="MJA435" s="87" t="s">
        <v>102</v>
      </c>
      <c r="MJB435" s="87" t="s">
        <v>102</v>
      </c>
      <c r="MJC435" s="87" t="s">
        <v>102</v>
      </c>
      <c r="MJD435" s="87" t="s">
        <v>102</v>
      </c>
      <c r="MJE435" s="87" t="s">
        <v>102</v>
      </c>
      <c r="MJF435" s="87" t="s">
        <v>102</v>
      </c>
      <c r="MJG435" s="87" t="s">
        <v>102</v>
      </c>
      <c r="MJH435" s="87" t="s">
        <v>102</v>
      </c>
      <c r="MJI435" s="87" t="s">
        <v>102</v>
      </c>
      <c r="MJJ435" s="87" t="s">
        <v>102</v>
      </c>
      <c r="MJK435" s="87" t="s">
        <v>102</v>
      </c>
      <c r="MJL435" s="87" t="s">
        <v>102</v>
      </c>
      <c r="MJM435" s="87" t="s">
        <v>102</v>
      </c>
      <c r="MJN435" s="87" t="s">
        <v>102</v>
      </c>
      <c r="MJO435" s="87" t="s">
        <v>102</v>
      </c>
      <c r="MJP435" s="87" t="s">
        <v>102</v>
      </c>
      <c r="MJQ435" s="87" t="s">
        <v>102</v>
      </c>
      <c r="MJR435" s="87" t="s">
        <v>102</v>
      </c>
      <c r="MJS435" s="87" t="s">
        <v>102</v>
      </c>
      <c r="MJT435" s="87" t="s">
        <v>102</v>
      </c>
      <c r="MJU435" s="87" t="s">
        <v>102</v>
      </c>
      <c r="MJV435" s="87" t="s">
        <v>102</v>
      </c>
      <c r="MJW435" s="87" t="s">
        <v>102</v>
      </c>
      <c r="MJX435" s="87" t="s">
        <v>102</v>
      </c>
      <c r="MJY435" s="87" t="s">
        <v>102</v>
      </c>
      <c r="MJZ435" s="87" t="s">
        <v>102</v>
      </c>
      <c r="MKA435" s="87" t="s">
        <v>102</v>
      </c>
      <c r="MKB435" s="87" t="s">
        <v>102</v>
      </c>
      <c r="MKC435" s="87" t="s">
        <v>102</v>
      </c>
      <c r="MKD435" s="87" t="s">
        <v>102</v>
      </c>
      <c r="MKE435" s="87" t="s">
        <v>102</v>
      </c>
      <c r="MKF435" s="87" t="s">
        <v>102</v>
      </c>
      <c r="MKG435" s="87" t="s">
        <v>102</v>
      </c>
      <c r="MKH435" s="87" t="s">
        <v>102</v>
      </c>
      <c r="MKI435" s="87" t="s">
        <v>102</v>
      </c>
      <c r="MKJ435" s="87" t="s">
        <v>102</v>
      </c>
      <c r="MKK435" s="87" t="s">
        <v>102</v>
      </c>
      <c r="MKL435" s="87" t="s">
        <v>102</v>
      </c>
      <c r="MKM435" s="87" t="s">
        <v>102</v>
      </c>
      <c r="MKN435" s="87" t="s">
        <v>102</v>
      </c>
      <c r="MKO435" s="87" t="s">
        <v>102</v>
      </c>
      <c r="MKP435" s="87" t="s">
        <v>102</v>
      </c>
      <c r="MKQ435" s="87" t="s">
        <v>102</v>
      </c>
      <c r="MKR435" s="87" t="s">
        <v>102</v>
      </c>
      <c r="MKS435" s="87" t="s">
        <v>102</v>
      </c>
      <c r="MKT435" s="87" t="s">
        <v>102</v>
      </c>
      <c r="MKU435" s="87" t="s">
        <v>102</v>
      </c>
      <c r="MKV435" s="87" t="s">
        <v>102</v>
      </c>
      <c r="MKW435" s="87" t="s">
        <v>102</v>
      </c>
      <c r="MKX435" s="87" t="s">
        <v>102</v>
      </c>
      <c r="MKY435" s="87" t="s">
        <v>102</v>
      </c>
      <c r="MKZ435" s="87" t="s">
        <v>102</v>
      </c>
      <c r="MLA435" s="87" t="s">
        <v>102</v>
      </c>
      <c r="MLB435" s="87" t="s">
        <v>102</v>
      </c>
      <c r="MLC435" s="87" t="s">
        <v>102</v>
      </c>
      <c r="MLD435" s="87" t="s">
        <v>102</v>
      </c>
      <c r="MLE435" s="87" t="s">
        <v>102</v>
      </c>
      <c r="MLF435" s="87" t="s">
        <v>102</v>
      </c>
      <c r="MLG435" s="87" t="s">
        <v>102</v>
      </c>
      <c r="MLH435" s="87" t="s">
        <v>102</v>
      </c>
      <c r="MLI435" s="87" t="s">
        <v>102</v>
      </c>
      <c r="MLJ435" s="87" t="s">
        <v>102</v>
      </c>
      <c r="MLK435" s="87" t="s">
        <v>102</v>
      </c>
      <c r="MLL435" s="87" t="s">
        <v>102</v>
      </c>
      <c r="MLM435" s="87" t="s">
        <v>102</v>
      </c>
      <c r="MLN435" s="87" t="s">
        <v>102</v>
      </c>
      <c r="MLO435" s="87" t="s">
        <v>102</v>
      </c>
      <c r="MLP435" s="87" t="s">
        <v>102</v>
      </c>
      <c r="MLQ435" s="87" t="s">
        <v>102</v>
      </c>
      <c r="MLR435" s="87" t="s">
        <v>102</v>
      </c>
      <c r="MLS435" s="87" t="s">
        <v>102</v>
      </c>
      <c r="MLT435" s="87" t="s">
        <v>102</v>
      </c>
      <c r="MLU435" s="87" t="s">
        <v>102</v>
      </c>
      <c r="MLV435" s="87" t="s">
        <v>102</v>
      </c>
      <c r="MLW435" s="87" t="s">
        <v>102</v>
      </c>
      <c r="MLX435" s="87" t="s">
        <v>102</v>
      </c>
      <c r="MLY435" s="87" t="s">
        <v>102</v>
      </c>
      <c r="MLZ435" s="87" t="s">
        <v>102</v>
      </c>
      <c r="MMA435" s="87" t="s">
        <v>102</v>
      </c>
      <c r="MMB435" s="87" t="s">
        <v>102</v>
      </c>
      <c r="MMC435" s="87" t="s">
        <v>102</v>
      </c>
      <c r="MMD435" s="87" t="s">
        <v>102</v>
      </c>
      <c r="MME435" s="87" t="s">
        <v>102</v>
      </c>
      <c r="MMF435" s="87" t="s">
        <v>102</v>
      </c>
      <c r="MMG435" s="87" t="s">
        <v>102</v>
      </c>
      <c r="MMH435" s="87" t="s">
        <v>102</v>
      </c>
      <c r="MMI435" s="87" t="s">
        <v>102</v>
      </c>
      <c r="MMJ435" s="87" t="s">
        <v>102</v>
      </c>
      <c r="MMK435" s="87" t="s">
        <v>102</v>
      </c>
      <c r="MML435" s="87" t="s">
        <v>102</v>
      </c>
      <c r="MMM435" s="87" t="s">
        <v>102</v>
      </c>
      <c r="MMN435" s="87" t="s">
        <v>102</v>
      </c>
      <c r="MMO435" s="87" t="s">
        <v>102</v>
      </c>
      <c r="MMP435" s="87" t="s">
        <v>102</v>
      </c>
      <c r="MMQ435" s="87" t="s">
        <v>102</v>
      </c>
      <c r="MMR435" s="87" t="s">
        <v>102</v>
      </c>
      <c r="MMS435" s="87" t="s">
        <v>102</v>
      </c>
      <c r="MMT435" s="87" t="s">
        <v>102</v>
      </c>
      <c r="MMU435" s="87" t="s">
        <v>102</v>
      </c>
      <c r="MMV435" s="87" t="s">
        <v>102</v>
      </c>
      <c r="MMW435" s="87" t="s">
        <v>102</v>
      </c>
      <c r="MMX435" s="87" t="s">
        <v>102</v>
      </c>
      <c r="MMY435" s="87" t="s">
        <v>102</v>
      </c>
      <c r="MMZ435" s="87" t="s">
        <v>102</v>
      </c>
      <c r="MNA435" s="87" t="s">
        <v>102</v>
      </c>
      <c r="MNB435" s="87" t="s">
        <v>102</v>
      </c>
      <c r="MNC435" s="87" t="s">
        <v>102</v>
      </c>
      <c r="MND435" s="87" t="s">
        <v>102</v>
      </c>
      <c r="MNE435" s="87" t="s">
        <v>102</v>
      </c>
      <c r="MNF435" s="87" t="s">
        <v>102</v>
      </c>
      <c r="MNG435" s="87" t="s">
        <v>102</v>
      </c>
      <c r="MNH435" s="87" t="s">
        <v>102</v>
      </c>
      <c r="MNI435" s="87" t="s">
        <v>102</v>
      </c>
      <c r="MNJ435" s="87" t="s">
        <v>102</v>
      </c>
      <c r="MNK435" s="87" t="s">
        <v>102</v>
      </c>
      <c r="MNL435" s="87" t="s">
        <v>102</v>
      </c>
      <c r="MNM435" s="87" t="s">
        <v>102</v>
      </c>
      <c r="MNN435" s="87" t="s">
        <v>102</v>
      </c>
      <c r="MNO435" s="87" t="s">
        <v>102</v>
      </c>
      <c r="MNP435" s="87" t="s">
        <v>102</v>
      </c>
      <c r="MNQ435" s="87" t="s">
        <v>102</v>
      </c>
      <c r="MNR435" s="87" t="s">
        <v>102</v>
      </c>
      <c r="MNS435" s="87" t="s">
        <v>102</v>
      </c>
      <c r="MNT435" s="87" t="s">
        <v>102</v>
      </c>
      <c r="MNU435" s="87" t="s">
        <v>102</v>
      </c>
      <c r="MNV435" s="87" t="s">
        <v>102</v>
      </c>
      <c r="MNW435" s="87" t="s">
        <v>102</v>
      </c>
      <c r="MNX435" s="87" t="s">
        <v>102</v>
      </c>
      <c r="MNY435" s="87" t="s">
        <v>102</v>
      </c>
      <c r="MNZ435" s="87" t="s">
        <v>102</v>
      </c>
      <c r="MOA435" s="87" t="s">
        <v>102</v>
      </c>
      <c r="MOB435" s="87" t="s">
        <v>102</v>
      </c>
      <c r="MOC435" s="87" t="s">
        <v>102</v>
      </c>
      <c r="MOD435" s="87" t="s">
        <v>102</v>
      </c>
      <c r="MOE435" s="87" t="s">
        <v>102</v>
      </c>
      <c r="MOF435" s="87" t="s">
        <v>102</v>
      </c>
      <c r="MOG435" s="87" t="s">
        <v>102</v>
      </c>
      <c r="MOH435" s="87" t="s">
        <v>102</v>
      </c>
      <c r="MOI435" s="87" t="s">
        <v>102</v>
      </c>
      <c r="MOJ435" s="87" t="s">
        <v>102</v>
      </c>
      <c r="MOK435" s="87" t="s">
        <v>102</v>
      </c>
      <c r="MOL435" s="87" t="s">
        <v>102</v>
      </c>
      <c r="MOM435" s="87" t="s">
        <v>102</v>
      </c>
      <c r="MON435" s="87" t="s">
        <v>102</v>
      </c>
      <c r="MOO435" s="87" t="s">
        <v>102</v>
      </c>
      <c r="MOP435" s="87" t="s">
        <v>102</v>
      </c>
      <c r="MOQ435" s="87" t="s">
        <v>102</v>
      </c>
      <c r="MOR435" s="87" t="s">
        <v>102</v>
      </c>
      <c r="MOS435" s="87" t="s">
        <v>102</v>
      </c>
      <c r="MOT435" s="87" t="s">
        <v>102</v>
      </c>
      <c r="MOU435" s="87" t="s">
        <v>102</v>
      </c>
      <c r="MOV435" s="87" t="s">
        <v>102</v>
      </c>
      <c r="MOW435" s="87" t="s">
        <v>102</v>
      </c>
      <c r="MOX435" s="87" t="s">
        <v>102</v>
      </c>
      <c r="MOY435" s="87" t="s">
        <v>102</v>
      </c>
      <c r="MOZ435" s="87" t="s">
        <v>102</v>
      </c>
      <c r="MPA435" s="87" t="s">
        <v>102</v>
      </c>
      <c r="MPB435" s="87" t="s">
        <v>102</v>
      </c>
      <c r="MPC435" s="87" t="s">
        <v>102</v>
      </c>
      <c r="MPD435" s="87" t="s">
        <v>102</v>
      </c>
      <c r="MPE435" s="87" t="s">
        <v>102</v>
      </c>
      <c r="MPF435" s="87" t="s">
        <v>102</v>
      </c>
      <c r="MPG435" s="87" t="s">
        <v>102</v>
      </c>
      <c r="MPH435" s="87" t="s">
        <v>102</v>
      </c>
      <c r="MPI435" s="87" t="s">
        <v>102</v>
      </c>
      <c r="MPJ435" s="87" t="s">
        <v>102</v>
      </c>
      <c r="MPK435" s="87" t="s">
        <v>102</v>
      </c>
      <c r="MPL435" s="87" t="s">
        <v>102</v>
      </c>
      <c r="MPM435" s="87" t="s">
        <v>102</v>
      </c>
      <c r="MPN435" s="87" t="s">
        <v>102</v>
      </c>
      <c r="MPO435" s="87" t="s">
        <v>102</v>
      </c>
      <c r="MPP435" s="87" t="s">
        <v>102</v>
      </c>
      <c r="MPQ435" s="87" t="s">
        <v>102</v>
      </c>
      <c r="MPR435" s="87" t="s">
        <v>102</v>
      </c>
      <c r="MPS435" s="87" t="s">
        <v>102</v>
      </c>
      <c r="MPT435" s="87" t="s">
        <v>102</v>
      </c>
      <c r="MPU435" s="87" t="s">
        <v>102</v>
      </c>
      <c r="MPV435" s="87" t="s">
        <v>102</v>
      </c>
      <c r="MPW435" s="87" t="s">
        <v>102</v>
      </c>
      <c r="MPX435" s="87" t="s">
        <v>102</v>
      </c>
      <c r="MPY435" s="87" t="s">
        <v>102</v>
      </c>
      <c r="MPZ435" s="87" t="s">
        <v>102</v>
      </c>
      <c r="MQA435" s="87" t="s">
        <v>102</v>
      </c>
      <c r="MQB435" s="87" t="s">
        <v>102</v>
      </c>
      <c r="MQC435" s="87" t="s">
        <v>102</v>
      </c>
      <c r="MQD435" s="87" t="s">
        <v>102</v>
      </c>
      <c r="MQE435" s="87" t="s">
        <v>102</v>
      </c>
      <c r="MQF435" s="87" t="s">
        <v>102</v>
      </c>
      <c r="MQG435" s="87" t="s">
        <v>102</v>
      </c>
      <c r="MQH435" s="87" t="s">
        <v>102</v>
      </c>
      <c r="MQI435" s="87" t="s">
        <v>102</v>
      </c>
      <c r="MQJ435" s="87" t="s">
        <v>102</v>
      </c>
      <c r="MQK435" s="87" t="s">
        <v>102</v>
      </c>
      <c r="MQL435" s="87" t="s">
        <v>102</v>
      </c>
      <c r="MQM435" s="87" t="s">
        <v>102</v>
      </c>
      <c r="MQN435" s="87" t="s">
        <v>102</v>
      </c>
      <c r="MQO435" s="87" t="s">
        <v>102</v>
      </c>
      <c r="MQP435" s="87" t="s">
        <v>102</v>
      </c>
      <c r="MQQ435" s="87" t="s">
        <v>102</v>
      </c>
      <c r="MQR435" s="87" t="s">
        <v>102</v>
      </c>
      <c r="MQS435" s="87" t="s">
        <v>102</v>
      </c>
      <c r="MQT435" s="87" t="s">
        <v>102</v>
      </c>
      <c r="MQU435" s="87" t="s">
        <v>102</v>
      </c>
      <c r="MQV435" s="87" t="s">
        <v>102</v>
      </c>
      <c r="MQW435" s="87" t="s">
        <v>102</v>
      </c>
      <c r="MQX435" s="87" t="s">
        <v>102</v>
      </c>
      <c r="MQY435" s="87" t="s">
        <v>102</v>
      </c>
      <c r="MQZ435" s="87" t="s">
        <v>102</v>
      </c>
      <c r="MRA435" s="87" t="s">
        <v>102</v>
      </c>
      <c r="MRB435" s="87" t="s">
        <v>102</v>
      </c>
      <c r="MRC435" s="87" t="s">
        <v>102</v>
      </c>
      <c r="MRD435" s="87" t="s">
        <v>102</v>
      </c>
      <c r="MRE435" s="87" t="s">
        <v>102</v>
      </c>
      <c r="MRF435" s="87" t="s">
        <v>102</v>
      </c>
      <c r="MRG435" s="87" t="s">
        <v>102</v>
      </c>
      <c r="MRH435" s="87" t="s">
        <v>102</v>
      </c>
      <c r="MRI435" s="87" t="s">
        <v>102</v>
      </c>
      <c r="MRJ435" s="87" t="s">
        <v>102</v>
      </c>
      <c r="MRK435" s="87" t="s">
        <v>102</v>
      </c>
      <c r="MRL435" s="87" t="s">
        <v>102</v>
      </c>
      <c r="MRM435" s="87" t="s">
        <v>102</v>
      </c>
      <c r="MRN435" s="87" t="s">
        <v>102</v>
      </c>
      <c r="MRO435" s="87" t="s">
        <v>102</v>
      </c>
      <c r="MRP435" s="87" t="s">
        <v>102</v>
      </c>
      <c r="MRQ435" s="87" t="s">
        <v>102</v>
      </c>
      <c r="MRR435" s="87" t="s">
        <v>102</v>
      </c>
      <c r="MRS435" s="87" t="s">
        <v>102</v>
      </c>
      <c r="MRT435" s="87" t="s">
        <v>102</v>
      </c>
      <c r="MRU435" s="87" t="s">
        <v>102</v>
      </c>
      <c r="MRV435" s="87" t="s">
        <v>102</v>
      </c>
      <c r="MRW435" s="87" t="s">
        <v>102</v>
      </c>
      <c r="MRX435" s="87" t="s">
        <v>102</v>
      </c>
      <c r="MRY435" s="87" t="s">
        <v>102</v>
      </c>
      <c r="MRZ435" s="87" t="s">
        <v>102</v>
      </c>
      <c r="MSA435" s="87" t="s">
        <v>102</v>
      </c>
      <c r="MSB435" s="87" t="s">
        <v>102</v>
      </c>
      <c r="MSC435" s="87" t="s">
        <v>102</v>
      </c>
      <c r="MSD435" s="87" t="s">
        <v>102</v>
      </c>
      <c r="MSE435" s="87" t="s">
        <v>102</v>
      </c>
      <c r="MSF435" s="87" t="s">
        <v>102</v>
      </c>
      <c r="MSG435" s="87" t="s">
        <v>102</v>
      </c>
      <c r="MSH435" s="87" t="s">
        <v>102</v>
      </c>
      <c r="MSI435" s="87" t="s">
        <v>102</v>
      </c>
      <c r="MSJ435" s="87" t="s">
        <v>102</v>
      </c>
      <c r="MSK435" s="87" t="s">
        <v>102</v>
      </c>
      <c r="MSL435" s="87" t="s">
        <v>102</v>
      </c>
      <c r="MSM435" s="87" t="s">
        <v>102</v>
      </c>
      <c r="MSN435" s="87" t="s">
        <v>102</v>
      </c>
      <c r="MSO435" s="87" t="s">
        <v>102</v>
      </c>
      <c r="MSP435" s="87" t="s">
        <v>102</v>
      </c>
      <c r="MSQ435" s="87" t="s">
        <v>102</v>
      </c>
      <c r="MSR435" s="87" t="s">
        <v>102</v>
      </c>
      <c r="MSS435" s="87" t="s">
        <v>102</v>
      </c>
      <c r="MST435" s="87" t="s">
        <v>102</v>
      </c>
      <c r="MSU435" s="87" t="s">
        <v>102</v>
      </c>
      <c r="MSV435" s="87" t="s">
        <v>102</v>
      </c>
      <c r="MSW435" s="87" t="s">
        <v>102</v>
      </c>
      <c r="MSX435" s="87" t="s">
        <v>102</v>
      </c>
      <c r="MSY435" s="87" t="s">
        <v>102</v>
      </c>
      <c r="MSZ435" s="87" t="s">
        <v>102</v>
      </c>
      <c r="MTA435" s="87" t="s">
        <v>102</v>
      </c>
      <c r="MTB435" s="87" t="s">
        <v>102</v>
      </c>
      <c r="MTC435" s="87" t="s">
        <v>102</v>
      </c>
      <c r="MTD435" s="87" t="s">
        <v>102</v>
      </c>
      <c r="MTE435" s="87" t="s">
        <v>102</v>
      </c>
      <c r="MTF435" s="87" t="s">
        <v>102</v>
      </c>
      <c r="MTG435" s="87" t="s">
        <v>102</v>
      </c>
      <c r="MTH435" s="87" t="s">
        <v>102</v>
      </c>
      <c r="MTI435" s="87" t="s">
        <v>102</v>
      </c>
      <c r="MTJ435" s="87" t="s">
        <v>102</v>
      </c>
      <c r="MTK435" s="87" t="s">
        <v>102</v>
      </c>
      <c r="MTL435" s="87" t="s">
        <v>102</v>
      </c>
      <c r="MTM435" s="87" t="s">
        <v>102</v>
      </c>
      <c r="MTN435" s="87" t="s">
        <v>102</v>
      </c>
      <c r="MTO435" s="87" t="s">
        <v>102</v>
      </c>
      <c r="MTP435" s="87" t="s">
        <v>102</v>
      </c>
      <c r="MTQ435" s="87" t="s">
        <v>102</v>
      </c>
      <c r="MTR435" s="87" t="s">
        <v>102</v>
      </c>
      <c r="MTS435" s="87" t="s">
        <v>102</v>
      </c>
      <c r="MTT435" s="87" t="s">
        <v>102</v>
      </c>
      <c r="MTU435" s="87" t="s">
        <v>102</v>
      </c>
      <c r="MTV435" s="87" t="s">
        <v>102</v>
      </c>
      <c r="MTW435" s="87" t="s">
        <v>102</v>
      </c>
      <c r="MTX435" s="87" t="s">
        <v>102</v>
      </c>
      <c r="MTY435" s="87" t="s">
        <v>102</v>
      </c>
      <c r="MTZ435" s="87" t="s">
        <v>102</v>
      </c>
      <c r="MUA435" s="87" t="s">
        <v>102</v>
      </c>
      <c r="MUB435" s="87" t="s">
        <v>102</v>
      </c>
      <c r="MUC435" s="87" t="s">
        <v>102</v>
      </c>
      <c r="MUD435" s="87" t="s">
        <v>102</v>
      </c>
      <c r="MUE435" s="87" t="s">
        <v>102</v>
      </c>
      <c r="MUF435" s="87" t="s">
        <v>102</v>
      </c>
      <c r="MUG435" s="87" t="s">
        <v>102</v>
      </c>
      <c r="MUH435" s="87" t="s">
        <v>102</v>
      </c>
      <c r="MUI435" s="87" t="s">
        <v>102</v>
      </c>
      <c r="MUJ435" s="87" t="s">
        <v>102</v>
      </c>
      <c r="MUK435" s="87" t="s">
        <v>102</v>
      </c>
      <c r="MUL435" s="87" t="s">
        <v>102</v>
      </c>
      <c r="MUM435" s="87" t="s">
        <v>102</v>
      </c>
      <c r="MUN435" s="87" t="s">
        <v>102</v>
      </c>
      <c r="MUO435" s="87" t="s">
        <v>102</v>
      </c>
      <c r="MUP435" s="87" t="s">
        <v>102</v>
      </c>
      <c r="MUQ435" s="87" t="s">
        <v>102</v>
      </c>
      <c r="MUR435" s="87" t="s">
        <v>102</v>
      </c>
      <c r="MUS435" s="87" t="s">
        <v>102</v>
      </c>
      <c r="MUT435" s="87" t="s">
        <v>102</v>
      </c>
      <c r="MUU435" s="87" t="s">
        <v>102</v>
      </c>
      <c r="MUV435" s="87" t="s">
        <v>102</v>
      </c>
      <c r="MUW435" s="87" t="s">
        <v>102</v>
      </c>
      <c r="MUX435" s="87" t="s">
        <v>102</v>
      </c>
      <c r="MUY435" s="87" t="s">
        <v>102</v>
      </c>
      <c r="MUZ435" s="87" t="s">
        <v>102</v>
      </c>
      <c r="MVA435" s="87" t="s">
        <v>102</v>
      </c>
      <c r="MVB435" s="87" t="s">
        <v>102</v>
      </c>
      <c r="MVC435" s="87" t="s">
        <v>102</v>
      </c>
      <c r="MVD435" s="87" t="s">
        <v>102</v>
      </c>
      <c r="MVE435" s="87" t="s">
        <v>102</v>
      </c>
      <c r="MVF435" s="87" t="s">
        <v>102</v>
      </c>
      <c r="MVG435" s="87" t="s">
        <v>102</v>
      </c>
      <c r="MVH435" s="87" t="s">
        <v>102</v>
      </c>
      <c r="MVI435" s="87" t="s">
        <v>102</v>
      </c>
      <c r="MVJ435" s="87" t="s">
        <v>102</v>
      </c>
      <c r="MVK435" s="87" t="s">
        <v>102</v>
      </c>
      <c r="MVL435" s="87" t="s">
        <v>102</v>
      </c>
      <c r="MVM435" s="87" t="s">
        <v>102</v>
      </c>
      <c r="MVN435" s="87" t="s">
        <v>102</v>
      </c>
      <c r="MVO435" s="87" t="s">
        <v>102</v>
      </c>
      <c r="MVP435" s="87" t="s">
        <v>102</v>
      </c>
      <c r="MVQ435" s="87" t="s">
        <v>102</v>
      </c>
      <c r="MVR435" s="87" t="s">
        <v>102</v>
      </c>
      <c r="MVS435" s="87" t="s">
        <v>102</v>
      </c>
      <c r="MVT435" s="87" t="s">
        <v>102</v>
      </c>
      <c r="MVU435" s="87" t="s">
        <v>102</v>
      </c>
      <c r="MVV435" s="87" t="s">
        <v>102</v>
      </c>
      <c r="MVW435" s="87" t="s">
        <v>102</v>
      </c>
      <c r="MVX435" s="87" t="s">
        <v>102</v>
      </c>
      <c r="MVY435" s="87" t="s">
        <v>102</v>
      </c>
      <c r="MVZ435" s="87" t="s">
        <v>102</v>
      </c>
      <c r="MWA435" s="87" t="s">
        <v>102</v>
      </c>
      <c r="MWB435" s="87" t="s">
        <v>102</v>
      </c>
      <c r="MWC435" s="87" t="s">
        <v>102</v>
      </c>
      <c r="MWD435" s="87" t="s">
        <v>102</v>
      </c>
      <c r="MWE435" s="87" t="s">
        <v>102</v>
      </c>
      <c r="MWF435" s="87" t="s">
        <v>102</v>
      </c>
      <c r="MWG435" s="87" t="s">
        <v>102</v>
      </c>
      <c r="MWH435" s="87" t="s">
        <v>102</v>
      </c>
      <c r="MWI435" s="87" t="s">
        <v>102</v>
      </c>
      <c r="MWJ435" s="87" t="s">
        <v>102</v>
      </c>
      <c r="MWK435" s="87" t="s">
        <v>102</v>
      </c>
      <c r="MWL435" s="87" t="s">
        <v>102</v>
      </c>
      <c r="MWM435" s="87" t="s">
        <v>102</v>
      </c>
      <c r="MWN435" s="87" t="s">
        <v>102</v>
      </c>
      <c r="MWO435" s="87" t="s">
        <v>102</v>
      </c>
      <c r="MWP435" s="87" t="s">
        <v>102</v>
      </c>
      <c r="MWQ435" s="87" t="s">
        <v>102</v>
      </c>
      <c r="MWR435" s="87" t="s">
        <v>102</v>
      </c>
      <c r="MWS435" s="87" t="s">
        <v>102</v>
      </c>
      <c r="MWT435" s="87" t="s">
        <v>102</v>
      </c>
      <c r="MWU435" s="87" t="s">
        <v>102</v>
      </c>
      <c r="MWV435" s="87" t="s">
        <v>102</v>
      </c>
      <c r="MWW435" s="87" t="s">
        <v>102</v>
      </c>
      <c r="MWX435" s="87" t="s">
        <v>102</v>
      </c>
      <c r="MWY435" s="87" t="s">
        <v>102</v>
      </c>
      <c r="MWZ435" s="87" t="s">
        <v>102</v>
      </c>
      <c r="MXA435" s="87" t="s">
        <v>102</v>
      </c>
      <c r="MXB435" s="87" t="s">
        <v>102</v>
      </c>
      <c r="MXC435" s="87" t="s">
        <v>102</v>
      </c>
      <c r="MXD435" s="87" t="s">
        <v>102</v>
      </c>
      <c r="MXE435" s="87" t="s">
        <v>102</v>
      </c>
      <c r="MXF435" s="87" t="s">
        <v>102</v>
      </c>
      <c r="MXG435" s="87" t="s">
        <v>102</v>
      </c>
      <c r="MXH435" s="87" t="s">
        <v>102</v>
      </c>
      <c r="MXI435" s="87" t="s">
        <v>102</v>
      </c>
      <c r="MXJ435" s="87" t="s">
        <v>102</v>
      </c>
      <c r="MXK435" s="87" t="s">
        <v>102</v>
      </c>
      <c r="MXL435" s="87" t="s">
        <v>102</v>
      </c>
      <c r="MXM435" s="87" t="s">
        <v>102</v>
      </c>
      <c r="MXN435" s="87" t="s">
        <v>102</v>
      </c>
      <c r="MXO435" s="87" t="s">
        <v>102</v>
      </c>
      <c r="MXP435" s="87" t="s">
        <v>102</v>
      </c>
      <c r="MXQ435" s="87" t="s">
        <v>102</v>
      </c>
      <c r="MXR435" s="87" t="s">
        <v>102</v>
      </c>
      <c r="MXS435" s="87" t="s">
        <v>102</v>
      </c>
      <c r="MXT435" s="87" t="s">
        <v>102</v>
      </c>
      <c r="MXU435" s="87" t="s">
        <v>102</v>
      </c>
      <c r="MXV435" s="87" t="s">
        <v>102</v>
      </c>
      <c r="MXW435" s="87" t="s">
        <v>102</v>
      </c>
      <c r="MXX435" s="87" t="s">
        <v>102</v>
      </c>
      <c r="MXY435" s="87" t="s">
        <v>102</v>
      </c>
      <c r="MXZ435" s="87" t="s">
        <v>102</v>
      </c>
      <c r="MYA435" s="87" t="s">
        <v>102</v>
      </c>
      <c r="MYB435" s="87" t="s">
        <v>102</v>
      </c>
      <c r="MYC435" s="87" t="s">
        <v>102</v>
      </c>
      <c r="MYD435" s="87" t="s">
        <v>102</v>
      </c>
      <c r="MYE435" s="87" t="s">
        <v>102</v>
      </c>
      <c r="MYF435" s="87" t="s">
        <v>102</v>
      </c>
      <c r="MYG435" s="87" t="s">
        <v>102</v>
      </c>
      <c r="MYH435" s="87" t="s">
        <v>102</v>
      </c>
      <c r="MYI435" s="87" t="s">
        <v>102</v>
      </c>
      <c r="MYJ435" s="87" t="s">
        <v>102</v>
      </c>
      <c r="MYK435" s="87" t="s">
        <v>102</v>
      </c>
      <c r="MYL435" s="87" t="s">
        <v>102</v>
      </c>
      <c r="MYM435" s="87" t="s">
        <v>102</v>
      </c>
      <c r="MYN435" s="87" t="s">
        <v>102</v>
      </c>
      <c r="MYO435" s="87" t="s">
        <v>102</v>
      </c>
      <c r="MYP435" s="87" t="s">
        <v>102</v>
      </c>
      <c r="MYQ435" s="87" t="s">
        <v>102</v>
      </c>
      <c r="MYR435" s="87" t="s">
        <v>102</v>
      </c>
      <c r="MYS435" s="87" t="s">
        <v>102</v>
      </c>
      <c r="MYT435" s="87" t="s">
        <v>102</v>
      </c>
      <c r="MYU435" s="87" t="s">
        <v>102</v>
      </c>
      <c r="MYV435" s="87" t="s">
        <v>102</v>
      </c>
      <c r="MYW435" s="87" t="s">
        <v>102</v>
      </c>
      <c r="MYX435" s="87" t="s">
        <v>102</v>
      </c>
      <c r="MYY435" s="87" t="s">
        <v>102</v>
      </c>
      <c r="MYZ435" s="87" t="s">
        <v>102</v>
      </c>
      <c r="MZA435" s="87" t="s">
        <v>102</v>
      </c>
      <c r="MZB435" s="87" t="s">
        <v>102</v>
      </c>
      <c r="MZC435" s="87" t="s">
        <v>102</v>
      </c>
      <c r="MZD435" s="87" t="s">
        <v>102</v>
      </c>
      <c r="MZE435" s="87" t="s">
        <v>102</v>
      </c>
      <c r="MZF435" s="87" t="s">
        <v>102</v>
      </c>
      <c r="MZG435" s="87" t="s">
        <v>102</v>
      </c>
      <c r="MZH435" s="87" t="s">
        <v>102</v>
      </c>
      <c r="MZI435" s="87" t="s">
        <v>102</v>
      </c>
      <c r="MZJ435" s="87" t="s">
        <v>102</v>
      </c>
      <c r="MZK435" s="87" t="s">
        <v>102</v>
      </c>
      <c r="MZL435" s="87" t="s">
        <v>102</v>
      </c>
      <c r="MZM435" s="87" t="s">
        <v>102</v>
      </c>
      <c r="MZN435" s="87" t="s">
        <v>102</v>
      </c>
      <c r="MZO435" s="87" t="s">
        <v>102</v>
      </c>
      <c r="MZP435" s="87" t="s">
        <v>102</v>
      </c>
      <c r="MZQ435" s="87" t="s">
        <v>102</v>
      </c>
      <c r="MZR435" s="87" t="s">
        <v>102</v>
      </c>
      <c r="MZS435" s="87" t="s">
        <v>102</v>
      </c>
      <c r="MZT435" s="87" t="s">
        <v>102</v>
      </c>
      <c r="MZU435" s="87" t="s">
        <v>102</v>
      </c>
      <c r="MZV435" s="87" t="s">
        <v>102</v>
      </c>
      <c r="MZW435" s="87" t="s">
        <v>102</v>
      </c>
      <c r="MZX435" s="87" t="s">
        <v>102</v>
      </c>
      <c r="MZY435" s="87" t="s">
        <v>102</v>
      </c>
      <c r="MZZ435" s="87" t="s">
        <v>102</v>
      </c>
      <c r="NAA435" s="87" t="s">
        <v>102</v>
      </c>
      <c r="NAB435" s="87" t="s">
        <v>102</v>
      </c>
      <c r="NAC435" s="87" t="s">
        <v>102</v>
      </c>
      <c r="NAD435" s="87" t="s">
        <v>102</v>
      </c>
      <c r="NAE435" s="87" t="s">
        <v>102</v>
      </c>
      <c r="NAF435" s="87" t="s">
        <v>102</v>
      </c>
      <c r="NAG435" s="87" t="s">
        <v>102</v>
      </c>
      <c r="NAH435" s="87" t="s">
        <v>102</v>
      </c>
      <c r="NAI435" s="87" t="s">
        <v>102</v>
      </c>
      <c r="NAJ435" s="87" t="s">
        <v>102</v>
      </c>
      <c r="NAK435" s="87" t="s">
        <v>102</v>
      </c>
      <c r="NAL435" s="87" t="s">
        <v>102</v>
      </c>
      <c r="NAM435" s="87" t="s">
        <v>102</v>
      </c>
      <c r="NAN435" s="87" t="s">
        <v>102</v>
      </c>
      <c r="NAO435" s="87" t="s">
        <v>102</v>
      </c>
      <c r="NAP435" s="87" t="s">
        <v>102</v>
      </c>
      <c r="NAQ435" s="87" t="s">
        <v>102</v>
      </c>
      <c r="NAR435" s="87" t="s">
        <v>102</v>
      </c>
      <c r="NAS435" s="87" t="s">
        <v>102</v>
      </c>
      <c r="NAT435" s="87" t="s">
        <v>102</v>
      </c>
      <c r="NAU435" s="87" t="s">
        <v>102</v>
      </c>
      <c r="NAV435" s="87" t="s">
        <v>102</v>
      </c>
      <c r="NAW435" s="87" t="s">
        <v>102</v>
      </c>
      <c r="NAX435" s="87" t="s">
        <v>102</v>
      </c>
      <c r="NAY435" s="87" t="s">
        <v>102</v>
      </c>
      <c r="NAZ435" s="87" t="s">
        <v>102</v>
      </c>
      <c r="NBA435" s="87" t="s">
        <v>102</v>
      </c>
      <c r="NBB435" s="87" t="s">
        <v>102</v>
      </c>
      <c r="NBC435" s="87" t="s">
        <v>102</v>
      </c>
      <c r="NBD435" s="87" t="s">
        <v>102</v>
      </c>
      <c r="NBE435" s="87" t="s">
        <v>102</v>
      </c>
      <c r="NBF435" s="87" t="s">
        <v>102</v>
      </c>
      <c r="NBG435" s="87" t="s">
        <v>102</v>
      </c>
      <c r="NBH435" s="87" t="s">
        <v>102</v>
      </c>
      <c r="NBI435" s="87" t="s">
        <v>102</v>
      </c>
      <c r="NBJ435" s="87" t="s">
        <v>102</v>
      </c>
      <c r="NBK435" s="87" t="s">
        <v>102</v>
      </c>
      <c r="NBL435" s="87" t="s">
        <v>102</v>
      </c>
      <c r="NBM435" s="87" t="s">
        <v>102</v>
      </c>
      <c r="NBN435" s="87" t="s">
        <v>102</v>
      </c>
      <c r="NBO435" s="87" t="s">
        <v>102</v>
      </c>
      <c r="NBP435" s="87" t="s">
        <v>102</v>
      </c>
      <c r="NBQ435" s="87" t="s">
        <v>102</v>
      </c>
      <c r="NBR435" s="87" t="s">
        <v>102</v>
      </c>
      <c r="NBS435" s="87" t="s">
        <v>102</v>
      </c>
      <c r="NBT435" s="87" t="s">
        <v>102</v>
      </c>
      <c r="NBU435" s="87" t="s">
        <v>102</v>
      </c>
      <c r="NBV435" s="87" t="s">
        <v>102</v>
      </c>
      <c r="NBW435" s="87" t="s">
        <v>102</v>
      </c>
      <c r="NBX435" s="87" t="s">
        <v>102</v>
      </c>
      <c r="NBY435" s="87" t="s">
        <v>102</v>
      </c>
      <c r="NBZ435" s="87" t="s">
        <v>102</v>
      </c>
      <c r="NCA435" s="87" t="s">
        <v>102</v>
      </c>
      <c r="NCB435" s="87" t="s">
        <v>102</v>
      </c>
      <c r="NCC435" s="87" t="s">
        <v>102</v>
      </c>
      <c r="NCD435" s="87" t="s">
        <v>102</v>
      </c>
      <c r="NCE435" s="87" t="s">
        <v>102</v>
      </c>
      <c r="NCF435" s="87" t="s">
        <v>102</v>
      </c>
      <c r="NCG435" s="87" t="s">
        <v>102</v>
      </c>
      <c r="NCH435" s="87" t="s">
        <v>102</v>
      </c>
      <c r="NCI435" s="87" t="s">
        <v>102</v>
      </c>
      <c r="NCJ435" s="87" t="s">
        <v>102</v>
      </c>
      <c r="NCK435" s="87" t="s">
        <v>102</v>
      </c>
      <c r="NCL435" s="87" t="s">
        <v>102</v>
      </c>
      <c r="NCM435" s="87" t="s">
        <v>102</v>
      </c>
      <c r="NCN435" s="87" t="s">
        <v>102</v>
      </c>
      <c r="NCO435" s="87" t="s">
        <v>102</v>
      </c>
      <c r="NCP435" s="87" t="s">
        <v>102</v>
      </c>
      <c r="NCQ435" s="87" t="s">
        <v>102</v>
      </c>
      <c r="NCR435" s="87" t="s">
        <v>102</v>
      </c>
      <c r="NCS435" s="87" t="s">
        <v>102</v>
      </c>
      <c r="NCT435" s="87" t="s">
        <v>102</v>
      </c>
      <c r="NCU435" s="87" t="s">
        <v>102</v>
      </c>
      <c r="NCV435" s="87" t="s">
        <v>102</v>
      </c>
      <c r="NCW435" s="87" t="s">
        <v>102</v>
      </c>
      <c r="NCX435" s="87" t="s">
        <v>102</v>
      </c>
      <c r="NCY435" s="87" t="s">
        <v>102</v>
      </c>
      <c r="NCZ435" s="87" t="s">
        <v>102</v>
      </c>
      <c r="NDA435" s="87" t="s">
        <v>102</v>
      </c>
      <c r="NDB435" s="87" t="s">
        <v>102</v>
      </c>
      <c r="NDC435" s="87" t="s">
        <v>102</v>
      </c>
      <c r="NDD435" s="87" t="s">
        <v>102</v>
      </c>
      <c r="NDE435" s="87" t="s">
        <v>102</v>
      </c>
      <c r="NDF435" s="87" t="s">
        <v>102</v>
      </c>
      <c r="NDG435" s="87" t="s">
        <v>102</v>
      </c>
      <c r="NDH435" s="87" t="s">
        <v>102</v>
      </c>
      <c r="NDI435" s="87" t="s">
        <v>102</v>
      </c>
      <c r="NDJ435" s="87" t="s">
        <v>102</v>
      </c>
      <c r="NDK435" s="87" t="s">
        <v>102</v>
      </c>
      <c r="NDL435" s="87" t="s">
        <v>102</v>
      </c>
      <c r="NDM435" s="87" t="s">
        <v>102</v>
      </c>
      <c r="NDN435" s="87" t="s">
        <v>102</v>
      </c>
      <c r="NDO435" s="87" t="s">
        <v>102</v>
      </c>
      <c r="NDP435" s="87" t="s">
        <v>102</v>
      </c>
      <c r="NDQ435" s="87" t="s">
        <v>102</v>
      </c>
      <c r="NDR435" s="87" t="s">
        <v>102</v>
      </c>
      <c r="NDS435" s="87" t="s">
        <v>102</v>
      </c>
      <c r="NDT435" s="87" t="s">
        <v>102</v>
      </c>
      <c r="NDU435" s="87" t="s">
        <v>102</v>
      </c>
      <c r="NDV435" s="87" t="s">
        <v>102</v>
      </c>
      <c r="NDW435" s="87" t="s">
        <v>102</v>
      </c>
      <c r="NDX435" s="87" t="s">
        <v>102</v>
      </c>
      <c r="NDY435" s="87" t="s">
        <v>102</v>
      </c>
      <c r="NDZ435" s="87" t="s">
        <v>102</v>
      </c>
      <c r="NEA435" s="87" t="s">
        <v>102</v>
      </c>
      <c r="NEB435" s="87" t="s">
        <v>102</v>
      </c>
      <c r="NEC435" s="87" t="s">
        <v>102</v>
      </c>
      <c r="NED435" s="87" t="s">
        <v>102</v>
      </c>
      <c r="NEE435" s="87" t="s">
        <v>102</v>
      </c>
      <c r="NEF435" s="87" t="s">
        <v>102</v>
      </c>
      <c r="NEG435" s="87" t="s">
        <v>102</v>
      </c>
      <c r="NEH435" s="87" t="s">
        <v>102</v>
      </c>
      <c r="NEI435" s="87" t="s">
        <v>102</v>
      </c>
      <c r="NEJ435" s="87" t="s">
        <v>102</v>
      </c>
      <c r="NEK435" s="87" t="s">
        <v>102</v>
      </c>
      <c r="NEL435" s="87" t="s">
        <v>102</v>
      </c>
      <c r="NEM435" s="87" t="s">
        <v>102</v>
      </c>
      <c r="NEN435" s="87" t="s">
        <v>102</v>
      </c>
      <c r="NEO435" s="87" t="s">
        <v>102</v>
      </c>
      <c r="NEP435" s="87" t="s">
        <v>102</v>
      </c>
      <c r="NEQ435" s="87" t="s">
        <v>102</v>
      </c>
      <c r="NER435" s="87" t="s">
        <v>102</v>
      </c>
      <c r="NES435" s="87" t="s">
        <v>102</v>
      </c>
      <c r="NET435" s="87" t="s">
        <v>102</v>
      </c>
      <c r="NEU435" s="87" t="s">
        <v>102</v>
      </c>
      <c r="NEV435" s="87" t="s">
        <v>102</v>
      </c>
      <c r="NEW435" s="87" t="s">
        <v>102</v>
      </c>
      <c r="NEX435" s="87" t="s">
        <v>102</v>
      </c>
      <c r="NEY435" s="87" t="s">
        <v>102</v>
      </c>
      <c r="NEZ435" s="87" t="s">
        <v>102</v>
      </c>
      <c r="NFA435" s="87" t="s">
        <v>102</v>
      </c>
      <c r="NFB435" s="87" t="s">
        <v>102</v>
      </c>
      <c r="NFC435" s="87" t="s">
        <v>102</v>
      </c>
      <c r="NFD435" s="87" t="s">
        <v>102</v>
      </c>
      <c r="NFE435" s="87" t="s">
        <v>102</v>
      </c>
      <c r="NFF435" s="87" t="s">
        <v>102</v>
      </c>
      <c r="NFG435" s="87" t="s">
        <v>102</v>
      </c>
      <c r="NFH435" s="87" t="s">
        <v>102</v>
      </c>
      <c r="NFI435" s="87" t="s">
        <v>102</v>
      </c>
      <c r="NFJ435" s="87" t="s">
        <v>102</v>
      </c>
      <c r="NFK435" s="87" t="s">
        <v>102</v>
      </c>
      <c r="NFL435" s="87" t="s">
        <v>102</v>
      </c>
      <c r="NFM435" s="87" t="s">
        <v>102</v>
      </c>
      <c r="NFN435" s="87" t="s">
        <v>102</v>
      </c>
      <c r="NFO435" s="87" t="s">
        <v>102</v>
      </c>
      <c r="NFP435" s="87" t="s">
        <v>102</v>
      </c>
      <c r="NFQ435" s="87" t="s">
        <v>102</v>
      </c>
      <c r="NFR435" s="87" t="s">
        <v>102</v>
      </c>
      <c r="NFS435" s="87" t="s">
        <v>102</v>
      </c>
      <c r="NFT435" s="87" t="s">
        <v>102</v>
      </c>
      <c r="NFU435" s="87" t="s">
        <v>102</v>
      </c>
      <c r="NFV435" s="87" t="s">
        <v>102</v>
      </c>
      <c r="NFW435" s="87" t="s">
        <v>102</v>
      </c>
      <c r="NFX435" s="87" t="s">
        <v>102</v>
      </c>
      <c r="NFY435" s="87" t="s">
        <v>102</v>
      </c>
      <c r="NFZ435" s="87" t="s">
        <v>102</v>
      </c>
      <c r="NGA435" s="87" t="s">
        <v>102</v>
      </c>
      <c r="NGB435" s="87" t="s">
        <v>102</v>
      </c>
      <c r="NGC435" s="87" t="s">
        <v>102</v>
      </c>
      <c r="NGD435" s="87" t="s">
        <v>102</v>
      </c>
      <c r="NGE435" s="87" t="s">
        <v>102</v>
      </c>
      <c r="NGF435" s="87" t="s">
        <v>102</v>
      </c>
      <c r="NGG435" s="87" t="s">
        <v>102</v>
      </c>
      <c r="NGH435" s="87" t="s">
        <v>102</v>
      </c>
      <c r="NGI435" s="87" t="s">
        <v>102</v>
      </c>
      <c r="NGJ435" s="87" t="s">
        <v>102</v>
      </c>
      <c r="NGK435" s="87" t="s">
        <v>102</v>
      </c>
      <c r="NGL435" s="87" t="s">
        <v>102</v>
      </c>
      <c r="NGM435" s="87" t="s">
        <v>102</v>
      </c>
      <c r="NGN435" s="87" t="s">
        <v>102</v>
      </c>
      <c r="NGO435" s="87" t="s">
        <v>102</v>
      </c>
      <c r="NGP435" s="87" t="s">
        <v>102</v>
      </c>
      <c r="NGQ435" s="87" t="s">
        <v>102</v>
      </c>
      <c r="NGR435" s="87" t="s">
        <v>102</v>
      </c>
      <c r="NGS435" s="87" t="s">
        <v>102</v>
      </c>
      <c r="NGT435" s="87" t="s">
        <v>102</v>
      </c>
      <c r="NGU435" s="87" t="s">
        <v>102</v>
      </c>
      <c r="NGV435" s="87" t="s">
        <v>102</v>
      </c>
      <c r="NGW435" s="87" t="s">
        <v>102</v>
      </c>
      <c r="NGX435" s="87" t="s">
        <v>102</v>
      </c>
      <c r="NGY435" s="87" t="s">
        <v>102</v>
      </c>
      <c r="NGZ435" s="87" t="s">
        <v>102</v>
      </c>
      <c r="NHA435" s="87" t="s">
        <v>102</v>
      </c>
      <c r="NHB435" s="87" t="s">
        <v>102</v>
      </c>
      <c r="NHC435" s="87" t="s">
        <v>102</v>
      </c>
      <c r="NHD435" s="87" t="s">
        <v>102</v>
      </c>
      <c r="NHE435" s="87" t="s">
        <v>102</v>
      </c>
      <c r="NHF435" s="87" t="s">
        <v>102</v>
      </c>
      <c r="NHG435" s="87" t="s">
        <v>102</v>
      </c>
      <c r="NHH435" s="87" t="s">
        <v>102</v>
      </c>
      <c r="NHI435" s="87" t="s">
        <v>102</v>
      </c>
      <c r="NHJ435" s="87" t="s">
        <v>102</v>
      </c>
      <c r="NHK435" s="87" t="s">
        <v>102</v>
      </c>
      <c r="NHL435" s="87" t="s">
        <v>102</v>
      </c>
      <c r="NHM435" s="87" t="s">
        <v>102</v>
      </c>
      <c r="NHN435" s="87" t="s">
        <v>102</v>
      </c>
      <c r="NHO435" s="87" t="s">
        <v>102</v>
      </c>
      <c r="NHP435" s="87" t="s">
        <v>102</v>
      </c>
      <c r="NHQ435" s="87" t="s">
        <v>102</v>
      </c>
      <c r="NHR435" s="87" t="s">
        <v>102</v>
      </c>
      <c r="NHS435" s="87" t="s">
        <v>102</v>
      </c>
      <c r="NHT435" s="87" t="s">
        <v>102</v>
      </c>
      <c r="NHU435" s="87" t="s">
        <v>102</v>
      </c>
      <c r="NHV435" s="87" t="s">
        <v>102</v>
      </c>
      <c r="NHW435" s="87" t="s">
        <v>102</v>
      </c>
      <c r="NHX435" s="87" t="s">
        <v>102</v>
      </c>
      <c r="NHY435" s="87" t="s">
        <v>102</v>
      </c>
      <c r="NHZ435" s="87" t="s">
        <v>102</v>
      </c>
      <c r="NIA435" s="87" t="s">
        <v>102</v>
      </c>
      <c r="NIB435" s="87" t="s">
        <v>102</v>
      </c>
      <c r="NIC435" s="87" t="s">
        <v>102</v>
      </c>
      <c r="NID435" s="87" t="s">
        <v>102</v>
      </c>
      <c r="NIE435" s="87" t="s">
        <v>102</v>
      </c>
      <c r="NIF435" s="87" t="s">
        <v>102</v>
      </c>
      <c r="NIG435" s="87" t="s">
        <v>102</v>
      </c>
      <c r="NIH435" s="87" t="s">
        <v>102</v>
      </c>
      <c r="NII435" s="87" t="s">
        <v>102</v>
      </c>
      <c r="NIJ435" s="87" t="s">
        <v>102</v>
      </c>
      <c r="NIK435" s="87" t="s">
        <v>102</v>
      </c>
      <c r="NIL435" s="87" t="s">
        <v>102</v>
      </c>
      <c r="NIM435" s="87" t="s">
        <v>102</v>
      </c>
      <c r="NIN435" s="87" t="s">
        <v>102</v>
      </c>
      <c r="NIO435" s="87" t="s">
        <v>102</v>
      </c>
      <c r="NIP435" s="87" t="s">
        <v>102</v>
      </c>
      <c r="NIQ435" s="87" t="s">
        <v>102</v>
      </c>
      <c r="NIR435" s="87" t="s">
        <v>102</v>
      </c>
      <c r="NIS435" s="87" t="s">
        <v>102</v>
      </c>
      <c r="NIT435" s="87" t="s">
        <v>102</v>
      </c>
      <c r="NIU435" s="87" t="s">
        <v>102</v>
      </c>
      <c r="NIV435" s="87" t="s">
        <v>102</v>
      </c>
      <c r="NIW435" s="87" t="s">
        <v>102</v>
      </c>
      <c r="NIX435" s="87" t="s">
        <v>102</v>
      </c>
      <c r="NIY435" s="87" t="s">
        <v>102</v>
      </c>
      <c r="NIZ435" s="87" t="s">
        <v>102</v>
      </c>
      <c r="NJA435" s="87" t="s">
        <v>102</v>
      </c>
      <c r="NJB435" s="87" t="s">
        <v>102</v>
      </c>
      <c r="NJC435" s="87" t="s">
        <v>102</v>
      </c>
      <c r="NJD435" s="87" t="s">
        <v>102</v>
      </c>
      <c r="NJE435" s="87" t="s">
        <v>102</v>
      </c>
      <c r="NJF435" s="87" t="s">
        <v>102</v>
      </c>
      <c r="NJG435" s="87" t="s">
        <v>102</v>
      </c>
      <c r="NJH435" s="87" t="s">
        <v>102</v>
      </c>
      <c r="NJI435" s="87" t="s">
        <v>102</v>
      </c>
      <c r="NJJ435" s="87" t="s">
        <v>102</v>
      </c>
      <c r="NJK435" s="87" t="s">
        <v>102</v>
      </c>
      <c r="NJL435" s="87" t="s">
        <v>102</v>
      </c>
      <c r="NJM435" s="87" t="s">
        <v>102</v>
      </c>
      <c r="NJN435" s="87" t="s">
        <v>102</v>
      </c>
      <c r="NJO435" s="87" t="s">
        <v>102</v>
      </c>
      <c r="NJP435" s="87" t="s">
        <v>102</v>
      </c>
      <c r="NJQ435" s="87" t="s">
        <v>102</v>
      </c>
      <c r="NJR435" s="87" t="s">
        <v>102</v>
      </c>
      <c r="NJS435" s="87" t="s">
        <v>102</v>
      </c>
      <c r="NJT435" s="87" t="s">
        <v>102</v>
      </c>
      <c r="NJU435" s="87" t="s">
        <v>102</v>
      </c>
      <c r="NJV435" s="87" t="s">
        <v>102</v>
      </c>
      <c r="NJW435" s="87" t="s">
        <v>102</v>
      </c>
      <c r="NJX435" s="87" t="s">
        <v>102</v>
      </c>
      <c r="NJY435" s="87" t="s">
        <v>102</v>
      </c>
      <c r="NJZ435" s="87" t="s">
        <v>102</v>
      </c>
      <c r="NKA435" s="87" t="s">
        <v>102</v>
      </c>
      <c r="NKB435" s="87" t="s">
        <v>102</v>
      </c>
      <c r="NKC435" s="87" t="s">
        <v>102</v>
      </c>
      <c r="NKD435" s="87" t="s">
        <v>102</v>
      </c>
      <c r="NKE435" s="87" t="s">
        <v>102</v>
      </c>
      <c r="NKF435" s="87" t="s">
        <v>102</v>
      </c>
      <c r="NKG435" s="87" t="s">
        <v>102</v>
      </c>
      <c r="NKH435" s="87" t="s">
        <v>102</v>
      </c>
      <c r="NKI435" s="87" t="s">
        <v>102</v>
      </c>
      <c r="NKJ435" s="87" t="s">
        <v>102</v>
      </c>
      <c r="NKK435" s="87" t="s">
        <v>102</v>
      </c>
      <c r="NKL435" s="87" t="s">
        <v>102</v>
      </c>
      <c r="NKM435" s="87" t="s">
        <v>102</v>
      </c>
      <c r="NKN435" s="87" t="s">
        <v>102</v>
      </c>
      <c r="NKO435" s="87" t="s">
        <v>102</v>
      </c>
      <c r="NKP435" s="87" t="s">
        <v>102</v>
      </c>
      <c r="NKQ435" s="87" t="s">
        <v>102</v>
      </c>
      <c r="NKR435" s="87" t="s">
        <v>102</v>
      </c>
      <c r="NKS435" s="87" t="s">
        <v>102</v>
      </c>
      <c r="NKT435" s="87" t="s">
        <v>102</v>
      </c>
      <c r="NKU435" s="87" t="s">
        <v>102</v>
      </c>
      <c r="NKV435" s="87" t="s">
        <v>102</v>
      </c>
      <c r="NKW435" s="87" t="s">
        <v>102</v>
      </c>
      <c r="NKX435" s="87" t="s">
        <v>102</v>
      </c>
      <c r="NKY435" s="87" t="s">
        <v>102</v>
      </c>
      <c r="NKZ435" s="87" t="s">
        <v>102</v>
      </c>
      <c r="NLA435" s="87" t="s">
        <v>102</v>
      </c>
      <c r="NLB435" s="87" t="s">
        <v>102</v>
      </c>
      <c r="NLC435" s="87" t="s">
        <v>102</v>
      </c>
      <c r="NLD435" s="87" t="s">
        <v>102</v>
      </c>
      <c r="NLE435" s="87" t="s">
        <v>102</v>
      </c>
      <c r="NLF435" s="87" t="s">
        <v>102</v>
      </c>
      <c r="NLG435" s="87" t="s">
        <v>102</v>
      </c>
      <c r="NLH435" s="87" t="s">
        <v>102</v>
      </c>
      <c r="NLI435" s="87" t="s">
        <v>102</v>
      </c>
      <c r="NLJ435" s="87" t="s">
        <v>102</v>
      </c>
      <c r="NLK435" s="87" t="s">
        <v>102</v>
      </c>
      <c r="NLL435" s="87" t="s">
        <v>102</v>
      </c>
      <c r="NLM435" s="87" t="s">
        <v>102</v>
      </c>
      <c r="NLN435" s="87" t="s">
        <v>102</v>
      </c>
      <c r="NLO435" s="87" t="s">
        <v>102</v>
      </c>
      <c r="NLP435" s="87" t="s">
        <v>102</v>
      </c>
      <c r="NLQ435" s="87" t="s">
        <v>102</v>
      </c>
      <c r="NLR435" s="87" t="s">
        <v>102</v>
      </c>
      <c r="NLS435" s="87" t="s">
        <v>102</v>
      </c>
      <c r="NLT435" s="87" t="s">
        <v>102</v>
      </c>
      <c r="NLU435" s="87" t="s">
        <v>102</v>
      </c>
      <c r="NLV435" s="87" t="s">
        <v>102</v>
      </c>
      <c r="NLW435" s="87" t="s">
        <v>102</v>
      </c>
      <c r="NLX435" s="87" t="s">
        <v>102</v>
      </c>
      <c r="NLY435" s="87" t="s">
        <v>102</v>
      </c>
      <c r="NLZ435" s="87" t="s">
        <v>102</v>
      </c>
      <c r="NMA435" s="87" t="s">
        <v>102</v>
      </c>
      <c r="NMB435" s="87" t="s">
        <v>102</v>
      </c>
      <c r="NMC435" s="87" t="s">
        <v>102</v>
      </c>
      <c r="NMD435" s="87" t="s">
        <v>102</v>
      </c>
      <c r="NME435" s="87" t="s">
        <v>102</v>
      </c>
      <c r="NMF435" s="87" t="s">
        <v>102</v>
      </c>
      <c r="NMG435" s="87" t="s">
        <v>102</v>
      </c>
      <c r="NMH435" s="87" t="s">
        <v>102</v>
      </c>
      <c r="NMI435" s="87" t="s">
        <v>102</v>
      </c>
      <c r="NMJ435" s="87" t="s">
        <v>102</v>
      </c>
      <c r="NMK435" s="87" t="s">
        <v>102</v>
      </c>
      <c r="NML435" s="87" t="s">
        <v>102</v>
      </c>
      <c r="NMM435" s="87" t="s">
        <v>102</v>
      </c>
      <c r="NMN435" s="87" t="s">
        <v>102</v>
      </c>
      <c r="NMO435" s="87" t="s">
        <v>102</v>
      </c>
      <c r="NMP435" s="87" t="s">
        <v>102</v>
      </c>
      <c r="NMQ435" s="87" t="s">
        <v>102</v>
      </c>
      <c r="NMR435" s="87" t="s">
        <v>102</v>
      </c>
      <c r="NMS435" s="87" t="s">
        <v>102</v>
      </c>
      <c r="NMT435" s="87" t="s">
        <v>102</v>
      </c>
      <c r="NMU435" s="87" t="s">
        <v>102</v>
      </c>
      <c r="NMV435" s="87" t="s">
        <v>102</v>
      </c>
      <c r="NMW435" s="87" t="s">
        <v>102</v>
      </c>
      <c r="NMX435" s="87" t="s">
        <v>102</v>
      </c>
      <c r="NMY435" s="87" t="s">
        <v>102</v>
      </c>
      <c r="NMZ435" s="87" t="s">
        <v>102</v>
      </c>
      <c r="NNA435" s="87" t="s">
        <v>102</v>
      </c>
      <c r="NNB435" s="87" t="s">
        <v>102</v>
      </c>
      <c r="NNC435" s="87" t="s">
        <v>102</v>
      </c>
      <c r="NND435" s="87" t="s">
        <v>102</v>
      </c>
      <c r="NNE435" s="87" t="s">
        <v>102</v>
      </c>
      <c r="NNF435" s="87" t="s">
        <v>102</v>
      </c>
      <c r="NNG435" s="87" t="s">
        <v>102</v>
      </c>
      <c r="NNH435" s="87" t="s">
        <v>102</v>
      </c>
      <c r="NNI435" s="87" t="s">
        <v>102</v>
      </c>
      <c r="NNJ435" s="87" t="s">
        <v>102</v>
      </c>
      <c r="NNK435" s="87" t="s">
        <v>102</v>
      </c>
      <c r="NNL435" s="87" t="s">
        <v>102</v>
      </c>
      <c r="NNM435" s="87" t="s">
        <v>102</v>
      </c>
      <c r="NNN435" s="87" t="s">
        <v>102</v>
      </c>
      <c r="NNO435" s="87" t="s">
        <v>102</v>
      </c>
      <c r="NNP435" s="87" t="s">
        <v>102</v>
      </c>
      <c r="NNQ435" s="87" t="s">
        <v>102</v>
      </c>
      <c r="NNR435" s="87" t="s">
        <v>102</v>
      </c>
      <c r="NNS435" s="87" t="s">
        <v>102</v>
      </c>
      <c r="NNT435" s="87" t="s">
        <v>102</v>
      </c>
      <c r="NNU435" s="87" t="s">
        <v>102</v>
      </c>
      <c r="NNV435" s="87" t="s">
        <v>102</v>
      </c>
      <c r="NNW435" s="87" t="s">
        <v>102</v>
      </c>
      <c r="NNX435" s="87" t="s">
        <v>102</v>
      </c>
      <c r="NNY435" s="87" t="s">
        <v>102</v>
      </c>
      <c r="NNZ435" s="87" t="s">
        <v>102</v>
      </c>
      <c r="NOA435" s="87" t="s">
        <v>102</v>
      </c>
      <c r="NOB435" s="87" t="s">
        <v>102</v>
      </c>
      <c r="NOC435" s="87" t="s">
        <v>102</v>
      </c>
      <c r="NOD435" s="87" t="s">
        <v>102</v>
      </c>
      <c r="NOE435" s="87" t="s">
        <v>102</v>
      </c>
      <c r="NOF435" s="87" t="s">
        <v>102</v>
      </c>
      <c r="NOG435" s="87" t="s">
        <v>102</v>
      </c>
      <c r="NOH435" s="87" t="s">
        <v>102</v>
      </c>
      <c r="NOI435" s="87" t="s">
        <v>102</v>
      </c>
      <c r="NOJ435" s="87" t="s">
        <v>102</v>
      </c>
      <c r="NOK435" s="87" t="s">
        <v>102</v>
      </c>
      <c r="NOL435" s="87" t="s">
        <v>102</v>
      </c>
      <c r="NOM435" s="87" t="s">
        <v>102</v>
      </c>
      <c r="NON435" s="87" t="s">
        <v>102</v>
      </c>
      <c r="NOO435" s="87" t="s">
        <v>102</v>
      </c>
      <c r="NOP435" s="87" t="s">
        <v>102</v>
      </c>
      <c r="NOQ435" s="87" t="s">
        <v>102</v>
      </c>
      <c r="NOR435" s="87" t="s">
        <v>102</v>
      </c>
      <c r="NOS435" s="87" t="s">
        <v>102</v>
      </c>
      <c r="NOT435" s="87" t="s">
        <v>102</v>
      </c>
      <c r="NOU435" s="87" t="s">
        <v>102</v>
      </c>
      <c r="NOV435" s="87" t="s">
        <v>102</v>
      </c>
      <c r="NOW435" s="87" t="s">
        <v>102</v>
      </c>
      <c r="NOX435" s="87" t="s">
        <v>102</v>
      </c>
      <c r="NOY435" s="87" t="s">
        <v>102</v>
      </c>
      <c r="NOZ435" s="87" t="s">
        <v>102</v>
      </c>
      <c r="NPA435" s="87" t="s">
        <v>102</v>
      </c>
      <c r="NPB435" s="87" t="s">
        <v>102</v>
      </c>
      <c r="NPC435" s="87" t="s">
        <v>102</v>
      </c>
      <c r="NPD435" s="87" t="s">
        <v>102</v>
      </c>
      <c r="NPE435" s="87" t="s">
        <v>102</v>
      </c>
      <c r="NPF435" s="87" t="s">
        <v>102</v>
      </c>
      <c r="NPG435" s="87" t="s">
        <v>102</v>
      </c>
      <c r="NPH435" s="87" t="s">
        <v>102</v>
      </c>
      <c r="NPI435" s="87" t="s">
        <v>102</v>
      </c>
      <c r="NPJ435" s="87" t="s">
        <v>102</v>
      </c>
      <c r="NPK435" s="87" t="s">
        <v>102</v>
      </c>
      <c r="NPL435" s="87" t="s">
        <v>102</v>
      </c>
      <c r="NPM435" s="87" t="s">
        <v>102</v>
      </c>
      <c r="NPN435" s="87" t="s">
        <v>102</v>
      </c>
      <c r="NPO435" s="87" t="s">
        <v>102</v>
      </c>
      <c r="NPP435" s="87" t="s">
        <v>102</v>
      </c>
      <c r="NPQ435" s="87" t="s">
        <v>102</v>
      </c>
      <c r="NPR435" s="87" t="s">
        <v>102</v>
      </c>
      <c r="NPS435" s="87" t="s">
        <v>102</v>
      </c>
      <c r="NPT435" s="87" t="s">
        <v>102</v>
      </c>
      <c r="NPU435" s="87" t="s">
        <v>102</v>
      </c>
      <c r="NPV435" s="87" t="s">
        <v>102</v>
      </c>
      <c r="NPW435" s="87" t="s">
        <v>102</v>
      </c>
      <c r="NPX435" s="87" t="s">
        <v>102</v>
      </c>
      <c r="NPY435" s="87" t="s">
        <v>102</v>
      </c>
      <c r="NPZ435" s="87" t="s">
        <v>102</v>
      </c>
      <c r="NQA435" s="87" t="s">
        <v>102</v>
      </c>
      <c r="NQB435" s="87" t="s">
        <v>102</v>
      </c>
      <c r="NQC435" s="87" t="s">
        <v>102</v>
      </c>
      <c r="NQD435" s="87" t="s">
        <v>102</v>
      </c>
      <c r="NQE435" s="87" t="s">
        <v>102</v>
      </c>
      <c r="NQF435" s="87" t="s">
        <v>102</v>
      </c>
      <c r="NQG435" s="87" t="s">
        <v>102</v>
      </c>
      <c r="NQH435" s="87" t="s">
        <v>102</v>
      </c>
      <c r="NQI435" s="87" t="s">
        <v>102</v>
      </c>
      <c r="NQJ435" s="87" t="s">
        <v>102</v>
      </c>
      <c r="NQK435" s="87" t="s">
        <v>102</v>
      </c>
      <c r="NQL435" s="87" t="s">
        <v>102</v>
      </c>
      <c r="NQM435" s="87" t="s">
        <v>102</v>
      </c>
      <c r="NQN435" s="87" t="s">
        <v>102</v>
      </c>
      <c r="NQO435" s="87" t="s">
        <v>102</v>
      </c>
      <c r="NQP435" s="87" t="s">
        <v>102</v>
      </c>
      <c r="NQQ435" s="87" t="s">
        <v>102</v>
      </c>
      <c r="NQR435" s="87" t="s">
        <v>102</v>
      </c>
      <c r="NQS435" s="87" t="s">
        <v>102</v>
      </c>
      <c r="NQT435" s="87" t="s">
        <v>102</v>
      </c>
      <c r="NQU435" s="87" t="s">
        <v>102</v>
      </c>
      <c r="NQV435" s="87" t="s">
        <v>102</v>
      </c>
      <c r="NQW435" s="87" t="s">
        <v>102</v>
      </c>
      <c r="NQX435" s="87" t="s">
        <v>102</v>
      </c>
      <c r="NQY435" s="87" t="s">
        <v>102</v>
      </c>
      <c r="NQZ435" s="87" t="s">
        <v>102</v>
      </c>
      <c r="NRA435" s="87" t="s">
        <v>102</v>
      </c>
      <c r="NRB435" s="87" t="s">
        <v>102</v>
      </c>
      <c r="NRC435" s="87" t="s">
        <v>102</v>
      </c>
      <c r="NRD435" s="87" t="s">
        <v>102</v>
      </c>
      <c r="NRE435" s="87" t="s">
        <v>102</v>
      </c>
      <c r="NRF435" s="87" t="s">
        <v>102</v>
      </c>
      <c r="NRG435" s="87" t="s">
        <v>102</v>
      </c>
      <c r="NRH435" s="87" t="s">
        <v>102</v>
      </c>
      <c r="NRI435" s="87" t="s">
        <v>102</v>
      </c>
      <c r="NRJ435" s="87" t="s">
        <v>102</v>
      </c>
      <c r="NRK435" s="87" t="s">
        <v>102</v>
      </c>
      <c r="NRL435" s="87" t="s">
        <v>102</v>
      </c>
      <c r="NRM435" s="87" t="s">
        <v>102</v>
      </c>
      <c r="NRN435" s="87" t="s">
        <v>102</v>
      </c>
      <c r="NRO435" s="87" t="s">
        <v>102</v>
      </c>
      <c r="NRP435" s="87" t="s">
        <v>102</v>
      </c>
      <c r="NRQ435" s="87" t="s">
        <v>102</v>
      </c>
      <c r="NRR435" s="87" t="s">
        <v>102</v>
      </c>
      <c r="NRS435" s="87" t="s">
        <v>102</v>
      </c>
      <c r="NRT435" s="87" t="s">
        <v>102</v>
      </c>
      <c r="NRU435" s="87" t="s">
        <v>102</v>
      </c>
      <c r="NRV435" s="87" t="s">
        <v>102</v>
      </c>
      <c r="NRW435" s="87" t="s">
        <v>102</v>
      </c>
      <c r="NRX435" s="87" t="s">
        <v>102</v>
      </c>
      <c r="NRY435" s="87" t="s">
        <v>102</v>
      </c>
      <c r="NRZ435" s="87" t="s">
        <v>102</v>
      </c>
      <c r="NSA435" s="87" t="s">
        <v>102</v>
      </c>
      <c r="NSB435" s="87" t="s">
        <v>102</v>
      </c>
      <c r="NSC435" s="87" t="s">
        <v>102</v>
      </c>
      <c r="NSD435" s="87" t="s">
        <v>102</v>
      </c>
      <c r="NSE435" s="87" t="s">
        <v>102</v>
      </c>
      <c r="NSF435" s="87" t="s">
        <v>102</v>
      </c>
      <c r="NSG435" s="87" t="s">
        <v>102</v>
      </c>
      <c r="NSH435" s="87" t="s">
        <v>102</v>
      </c>
      <c r="NSI435" s="87" t="s">
        <v>102</v>
      </c>
      <c r="NSJ435" s="87" t="s">
        <v>102</v>
      </c>
      <c r="NSK435" s="87" t="s">
        <v>102</v>
      </c>
      <c r="NSL435" s="87" t="s">
        <v>102</v>
      </c>
      <c r="NSM435" s="87" t="s">
        <v>102</v>
      </c>
      <c r="NSN435" s="87" t="s">
        <v>102</v>
      </c>
      <c r="NSO435" s="87" t="s">
        <v>102</v>
      </c>
      <c r="NSP435" s="87" t="s">
        <v>102</v>
      </c>
      <c r="NSQ435" s="87" t="s">
        <v>102</v>
      </c>
      <c r="NSR435" s="87" t="s">
        <v>102</v>
      </c>
      <c r="NSS435" s="87" t="s">
        <v>102</v>
      </c>
      <c r="NST435" s="87" t="s">
        <v>102</v>
      </c>
      <c r="NSU435" s="87" t="s">
        <v>102</v>
      </c>
      <c r="NSV435" s="87" t="s">
        <v>102</v>
      </c>
      <c r="NSW435" s="87" t="s">
        <v>102</v>
      </c>
      <c r="NSX435" s="87" t="s">
        <v>102</v>
      </c>
      <c r="NSY435" s="87" t="s">
        <v>102</v>
      </c>
      <c r="NSZ435" s="87" t="s">
        <v>102</v>
      </c>
      <c r="NTA435" s="87" t="s">
        <v>102</v>
      </c>
      <c r="NTB435" s="87" t="s">
        <v>102</v>
      </c>
      <c r="NTC435" s="87" t="s">
        <v>102</v>
      </c>
      <c r="NTD435" s="87" t="s">
        <v>102</v>
      </c>
      <c r="NTE435" s="87" t="s">
        <v>102</v>
      </c>
      <c r="NTF435" s="87" t="s">
        <v>102</v>
      </c>
      <c r="NTG435" s="87" t="s">
        <v>102</v>
      </c>
      <c r="NTH435" s="87" t="s">
        <v>102</v>
      </c>
      <c r="NTI435" s="87" t="s">
        <v>102</v>
      </c>
      <c r="NTJ435" s="87" t="s">
        <v>102</v>
      </c>
      <c r="NTK435" s="87" t="s">
        <v>102</v>
      </c>
      <c r="NTL435" s="87" t="s">
        <v>102</v>
      </c>
      <c r="NTM435" s="87" t="s">
        <v>102</v>
      </c>
      <c r="NTN435" s="87" t="s">
        <v>102</v>
      </c>
      <c r="NTO435" s="87" t="s">
        <v>102</v>
      </c>
      <c r="NTP435" s="87" t="s">
        <v>102</v>
      </c>
      <c r="NTQ435" s="87" t="s">
        <v>102</v>
      </c>
      <c r="NTR435" s="87" t="s">
        <v>102</v>
      </c>
      <c r="NTS435" s="87" t="s">
        <v>102</v>
      </c>
      <c r="NTT435" s="87" t="s">
        <v>102</v>
      </c>
      <c r="NTU435" s="87" t="s">
        <v>102</v>
      </c>
      <c r="NTV435" s="87" t="s">
        <v>102</v>
      </c>
      <c r="NTW435" s="87" t="s">
        <v>102</v>
      </c>
      <c r="NTX435" s="87" t="s">
        <v>102</v>
      </c>
      <c r="NTY435" s="87" t="s">
        <v>102</v>
      </c>
      <c r="NTZ435" s="87" t="s">
        <v>102</v>
      </c>
      <c r="NUA435" s="87" t="s">
        <v>102</v>
      </c>
      <c r="NUB435" s="87" t="s">
        <v>102</v>
      </c>
      <c r="NUC435" s="87" t="s">
        <v>102</v>
      </c>
      <c r="NUD435" s="87" t="s">
        <v>102</v>
      </c>
      <c r="NUE435" s="87" t="s">
        <v>102</v>
      </c>
      <c r="NUF435" s="87" t="s">
        <v>102</v>
      </c>
      <c r="NUG435" s="87" t="s">
        <v>102</v>
      </c>
      <c r="NUH435" s="87" t="s">
        <v>102</v>
      </c>
      <c r="NUI435" s="87" t="s">
        <v>102</v>
      </c>
      <c r="NUJ435" s="87" t="s">
        <v>102</v>
      </c>
      <c r="NUK435" s="87" t="s">
        <v>102</v>
      </c>
      <c r="NUL435" s="87" t="s">
        <v>102</v>
      </c>
      <c r="NUM435" s="87" t="s">
        <v>102</v>
      </c>
      <c r="NUN435" s="87" t="s">
        <v>102</v>
      </c>
      <c r="NUO435" s="87" t="s">
        <v>102</v>
      </c>
      <c r="NUP435" s="87" t="s">
        <v>102</v>
      </c>
      <c r="NUQ435" s="87" t="s">
        <v>102</v>
      </c>
      <c r="NUR435" s="87" t="s">
        <v>102</v>
      </c>
      <c r="NUS435" s="87" t="s">
        <v>102</v>
      </c>
      <c r="NUT435" s="87" t="s">
        <v>102</v>
      </c>
      <c r="NUU435" s="87" t="s">
        <v>102</v>
      </c>
      <c r="NUV435" s="87" t="s">
        <v>102</v>
      </c>
      <c r="NUW435" s="87" t="s">
        <v>102</v>
      </c>
      <c r="NUX435" s="87" t="s">
        <v>102</v>
      </c>
      <c r="NUY435" s="87" t="s">
        <v>102</v>
      </c>
      <c r="NUZ435" s="87" t="s">
        <v>102</v>
      </c>
      <c r="NVA435" s="87" t="s">
        <v>102</v>
      </c>
      <c r="NVB435" s="87" t="s">
        <v>102</v>
      </c>
      <c r="NVC435" s="87" t="s">
        <v>102</v>
      </c>
      <c r="NVD435" s="87" t="s">
        <v>102</v>
      </c>
      <c r="NVE435" s="87" t="s">
        <v>102</v>
      </c>
      <c r="NVF435" s="87" t="s">
        <v>102</v>
      </c>
      <c r="NVG435" s="87" t="s">
        <v>102</v>
      </c>
      <c r="NVH435" s="87" t="s">
        <v>102</v>
      </c>
      <c r="NVI435" s="87" t="s">
        <v>102</v>
      </c>
      <c r="NVJ435" s="87" t="s">
        <v>102</v>
      </c>
      <c r="NVK435" s="87" t="s">
        <v>102</v>
      </c>
      <c r="NVL435" s="87" t="s">
        <v>102</v>
      </c>
      <c r="NVM435" s="87" t="s">
        <v>102</v>
      </c>
      <c r="NVN435" s="87" t="s">
        <v>102</v>
      </c>
      <c r="NVO435" s="87" t="s">
        <v>102</v>
      </c>
      <c r="NVP435" s="87" t="s">
        <v>102</v>
      </c>
      <c r="NVQ435" s="87" t="s">
        <v>102</v>
      </c>
      <c r="NVR435" s="87" t="s">
        <v>102</v>
      </c>
      <c r="NVS435" s="87" t="s">
        <v>102</v>
      </c>
      <c r="NVT435" s="87" t="s">
        <v>102</v>
      </c>
      <c r="NVU435" s="87" t="s">
        <v>102</v>
      </c>
      <c r="NVV435" s="87" t="s">
        <v>102</v>
      </c>
      <c r="NVW435" s="87" t="s">
        <v>102</v>
      </c>
      <c r="NVX435" s="87" t="s">
        <v>102</v>
      </c>
      <c r="NVY435" s="87" t="s">
        <v>102</v>
      </c>
      <c r="NVZ435" s="87" t="s">
        <v>102</v>
      </c>
      <c r="NWA435" s="87" t="s">
        <v>102</v>
      </c>
      <c r="NWB435" s="87" t="s">
        <v>102</v>
      </c>
      <c r="NWC435" s="87" t="s">
        <v>102</v>
      </c>
      <c r="NWD435" s="87" t="s">
        <v>102</v>
      </c>
      <c r="NWE435" s="87" t="s">
        <v>102</v>
      </c>
      <c r="NWF435" s="87" t="s">
        <v>102</v>
      </c>
      <c r="NWG435" s="87" t="s">
        <v>102</v>
      </c>
      <c r="NWH435" s="87" t="s">
        <v>102</v>
      </c>
      <c r="NWI435" s="87" t="s">
        <v>102</v>
      </c>
      <c r="NWJ435" s="87" t="s">
        <v>102</v>
      </c>
      <c r="NWK435" s="87" t="s">
        <v>102</v>
      </c>
      <c r="NWL435" s="87" t="s">
        <v>102</v>
      </c>
      <c r="NWM435" s="87" t="s">
        <v>102</v>
      </c>
      <c r="NWN435" s="87" t="s">
        <v>102</v>
      </c>
      <c r="NWO435" s="87" t="s">
        <v>102</v>
      </c>
      <c r="NWP435" s="87" t="s">
        <v>102</v>
      </c>
      <c r="NWQ435" s="87" t="s">
        <v>102</v>
      </c>
      <c r="NWR435" s="87" t="s">
        <v>102</v>
      </c>
      <c r="NWS435" s="87" t="s">
        <v>102</v>
      </c>
      <c r="NWT435" s="87" t="s">
        <v>102</v>
      </c>
      <c r="NWU435" s="87" t="s">
        <v>102</v>
      </c>
      <c r="NWV435" s="87" t="s">
        <v>102</v>
      </c>
      <c r="NWW435" s="87" t="s">
        <v>102</v>
      </c>
      <c r="NWX435" s="87" t="s">
        <v>102</v>
      </c>
      <c r="NWY435" s="87" t="s">
        <v>102</v>
      </c>
      <c r="NWZ435" s="87" t="s">
        <v>102</v>
      </c>
      <c r="NXA435" s="87" t="s">
        <v>102</v>
      </c>
      <c r="NXB435" s="87" t="s">
        <v>102</v>
      </c>
      <c r="NXC435" s="87" t="s">
        <v>102</v>
      </c>
      <c r="NXD435" s="87" t="s">
        <v>102</v>
      </c>
      <c r="NXE435" s="87" t="s">
        <v>102</v>
      </c>
      <c r="NXF435" s="87" t="s">
        <v>102</v>
      </c>
      <c r="NXG435" s="87" t="s">
        <v>102</v>
      </c>
      <c r="NXH435" s="87" t="s">
        <v>102</v>
      </c>
      <c r="NXI435" s="87" t="s">
        <v>102</v>
      </c>
      <c r="NXJ435" s="87" t="s">
        <v>102</v>
      </c>
      <c r="NXK435" s="87" t="s">
        <v>102</v>
      </c>
      <c r="NXL435" s="87" t="s">
        <v>102</v>
      </c>
      <c r="NXM435" s="87" t="s">
        <v>102</v>
      </c>
      <c r="NXN435" s="87" t="s">
        <v>102</v>
      </c>
      <c r="NXO435" s="87" t="s">
        <v>102</v>
      </c>
      <c r="NXP435" s="87" t="s">
        <v>102</v>
      </c>
      <c r="NXQ435" s="87" t="s">
        <v>102</v>
      </c>
      <c r="NXR435" s="87" t="s">
        <v>102</v>
      </c>
      <c r="NXS435" s="87" t="s">
        <v>102</v>
      </c>
      <c r="NXT435" s="87" t="s">
        <v>102</v>
      </c>
      <c r="NXU435" s="87" t="s">
        <v>102</v>
      </c>
      <c r="NXV435" s="87" t="s">
        <v>102</v>
      </c>
      <c r="NXW435" s="87" t="s">
        <v>102</v>
      </c>
      <c r="NXX435" s="87" t="s">
        <v>102</v>
      </c>
      <c r="NXY435" s="87" t="s">
        <v>102</v>
      </c>
      <c r="NXZ435" s="87" t="s">
        <v>102</v>
      </c>
      <c r="NYA435" s="87" t="s">
        <v>102</v>
      </c>
      <c r="NYB435" s="87" t="s">
        <v>102</v>
      </c>
      <c r="NYC435" s="87" t="s">
        <v>102</v>
      </c>
      <c r="NYD435" s="87" t="s">
        <v>102</v>
      </c>
      <c r="NYE435" s="87" t="s">
        <v>102</v>
      </c>
      <c r="NYF435" s="87" t="s">
        <v>102</v>
      </c>
      <c r="NYG435" s="87" t="s">
        <v>102</v>
      </c>
      <c r="NYH435" s="87" t="s">
        <v>102</v>
      </c>
      <c r="NYI435" s="87" t="s">
        <v>102</v>
      </c>
      <c r="NYJ435" s="87" t="s">
        <v>102</v>
      </c>
      <c r="NYK435" s="87" t="s">
        <v>102</v>
      </c>
      <c r="NYL435" s="87" t="s">
        <v>102</v>
      </c>
      <c r="NYM435" s="87" t="s">
        <v>102</v>
      </c>
      <c r="NYN435" s="87" t="s">
        <v>102</v>
      </c>
      <c r="NYO435" s="87" t="s">
        <v>102</v>
      </c>
      <c r="NYP435" s="87" t="s">
        <v>102</v>
      </c>
      <c r="NYQ435" s="87" t="s">
        <v>102</v>
      </c>
      <c r="NYR435" s="87" t="s">
        <v>102</v>
      </c>
      <c r="NYS435" s="87" t="s">
        <v>102</v>
      </c>
      <c r="NYT435" s="87" t="s">
        <v>102</v>
      </c>
      <c r="NYU435" s="87" t="s">
        <v>102</v>
      </c>
      <c r="NYV435" s="87" t="s">
        <v>102</v>
      </c>
      <c r="NYW435" s="87" t="s">
        <v>102</v>
      </c>
      <c r="NYX435" s="87" t="s">
        <v>102</v>
      </c>
      <c r="NYY435" s="87" t="s">
        <v>102</v>
      </c>
      <c r="NYZ435" s="87" t="s">
        <v>102</v>
      </c>
      <c r="NZA435" s="87" t="s">
        <v>102</v>
      </c>
      <c r="NZB435" s="87" t="s">
        <v>102</v>
      </c>
      <c r="NZC435" s="87" t="s">
        <v>102</v>
      </c>
      <c r="NZD435" s="87" t="s">
        <v>102</v>
      </c>
      <c r="NZE435" s="87" t="s">
        <v>102</v>
      </c>
      <c r="NZF435" s="87" t="s">
        <v>102</v>
      </c>
      <c r="NZG435" s="87" t="s">
        <v>102</v>
      </c>
      <c r="NZH435" s="87" t="s">
        <v>102</v>
      </c>
      <c r="NZI435" s="87" t="s">
        <v>102</v>
      </c>
      <c r="NZJ435" s="87" t="s">
        <v>102</v>
      </c>
      <c r="NZK435" s="87" t="s">
        <v>102</v>
      </c>
      <c r="NZL435" s="87" t="s">
        <v>102</v>
      </c>
      <c r="NZM435" s="87" t="s">
        <v>102</v>
      </c>
      <c r="NZN435" s="87" t="s">
        <v>102</v>
      </c>
      <c r="NZO435" s="87" t="s">
        <v>102</v>
      </c>
      <c r="NZP435" s="87" t="s">
        <v>102</v>
      </c>
      <c r="NZQ435" s="87" t="s">
        <v>102</v>
      </c>
      <c r="NZR435" s="87" t="s">
        <v>102</v>
      </c>
      <c r="NZS435" s="87" t="s">
        <v>102</v>
      </c>
      <c r="NZT435" s="87" t="s">
        <v>102</v>
      </c>
      <c r="NZU435" s="87" t="s">
        <v>102</v>
      </c>
      <c r="NZV435" s="87" t="s">
        <v>102</v>
      </c>
      <c r="NZW435" s="87" t="s">
        <v>102</v>
      </c>
      <c r="NZX435" s="87" t="s">
        <v>102</v>
      </c>
      <c r="NZY435" s="87" t="s">
        <v>102</v>
      </c>
      <c r="NZZ435" s="87" t="s">
        <v>102</v>
      </c>
      <c r="OAA435" s="87" t="s">
        <v>102</v>
      </c>
      <c r="OAB435" s="87" t="s">
        <v>102</v>
      </c>
      <c r="OAC435" s="87" t="s">
        <v>102</v>
      </c>
      <c r="OAD435" s="87" t="s">
        <v>102</v>
      </c>
      <c r="OAE435" s="87" t="s">
        <v>102</v>
      </c>
      <c r="OAF435" s="87" t="s">
        <v>102</v>
      </c>
      <c r="OAG435" s="87" t="s">
        <v>102</v>
      </c>
      <c r="OAH435" s="87" t="s">
        <v>102</v>
      </c>
      <c r="OAI435" s="87" t="s">
        <v>102</v>
      </c>
      <c r="OAJ435" s="87" t="s">
        <v>102</v>
      </c>
      <c r="OAK435" s="87" t="s">
        <v>102</v>
      </c>
      <c r="OAL435" s="87" t="s">
        <v>102</v>
      </c>
      <c r="OAM435" s="87" t="s">
        <v>102</v>
      </c>
      <c r="OAN435" s="87" t="s">
        <v>102</v>
      </c>
      <c r="OAO435" s="87" t="s">
        <v>102</v>
      </c>
      <c r="OAP435" s="87" t="s">
        <v>102</v>
      </c>
      <c r="OAQ435" s="87" t="s">
        <v>102</v>
      </c>
      <c r="OAR435" s="87" t="s">
        <v>102</v>
      </c>
      <c r="OAS435" s="87" t="s">
        <v>102</v>
      </c>
      <c r="OAT435" s="87" t="s">
        <v>102</v>
      </c>
      <c r="OAU435" s="87" t="s">
        <v>102</v>
      </c>
      <c r="OAV435" s="87" t="s">
        <v>102</v>
      </c>
      <c r="OAW435" s="87" t="s">
        <v>102</v>
      </c>
      <c r="OAX435" s="87" t="s">
        <v>102</v>
      </c>
      <c r="OAY435" s="87" t="s">
        <v>102</v>
      </c>
      <c r="OAZ435" s="87" t="s">
        <v>102</v>
      </c>
      <c r="OBA435" s="87" t="s">
        <v>102</v>
      </c>
      <c r="OBB435" s="87" t="s">
        <v>102</v>
      </c>
      <c r="OBC435" s="87" t="s">
        <v>102</v>
      </c>
      <c r="OBD435" s="87" t="s">
        <v>102</v>
      </c>
      <c r="OBE435" s="87" t="s">
        <v>102</v>
      </c>
      <c r="OBF435" s="87" t="s">
        <v>102</v>
      </c>
      <c r="OBG435" s="87" t="s">
        <v>102</v>
      </c>
      <c r="OBH435" s="87" t="s">
        <v>102</v>
      </c>
      <c r="OBI435" s="87" t="s">
        <v>102</v>
      </c>
      <c r="OBJ435" s="87" t="s">
        <v>102</v>
      </c>
      <c r="OBK435" s="87" t="s">
        <v>102</v>
      </c>
      <c r="OBL435" s="87" t="s">
        <v>102</v>
      </c>
      <c r="OBM435" s="87" t="s">
        <v>102</v>
      </c>
      <c r="OBN435" s="87" t="s">
        <v>102</v>
      </c>
      <c r="OBO435" s="87" t="s">
        <v>102</v>
      </c>
      <c r="OBP435" s="87" t="s">
        <v>102</v>
      </c>
      <c r="OBQ435" s="87" t="s">
        <v>102</v>
      </c>
      <c r="OBR435" s="87" t="s">
        <v>102</v>
      </c>
      <c r="OBS435" s="87" t="s">
        <v>102</v>
      </c>
      <c r="OBT435" s="87" t="s">
        <v>102</v>
      </c>
      <c r="OBU435" s="87" t="s">
        <v>102</v>
      </c>
      <c r="OBV435" s="87" t="s">
        <v>102</v>
      </c>
      <c r="OBW435" s="87" t="s">
        <v>102</v>
      </c>
      <c r="OBX435" s="87" t="s">
        <v>102</v>
      </c>
      <c r="OBY435" s="87" t="s">
        <v>102</v>
      </c>
      <c r="OBZ435" s="87" t="s">
        <v>102</v>
      </c>
      <c r="OCA435" s="87" t="s">
        <v>102</v>
      </c>
      <c r="OCB435" s="87" t="s">
        <v>102</v>
      </c>
      <c r="OCC435" s="87" t="s">
        <v>102</v>
      </c>
      <c r="OCD435" s="87" t="s">
        <v>102</v>
      </c>
      <c r="OCE435" s="87" t="s">
        <v>102</v>
      </c>
      <c r="OCF435" s="87" t="s">
        <v>102</v>
      </c>
      <c r="OCG435" s="87" t="s">
        <v>102</v>
      </c>
      <c r="OCH435" s="87" t="s">
        <v>102</v>
      </c>
      <c r="OCI435" s="87" t="s">
        <v>102</v>
      </c>
      <c r="OCJ435" s="87" t="s">
        <v>102</v>
      </c>
      <c r="OCK435" s="87" t="s">
        <v>102</v>
      </c>
      <c r="OCL435" s="87" t="s">
        <v>102</v>
      </c>
      <c r="OCM435" s="87" t="s">
        <v>102</v>
      </c>
      <c r="OCN435" s="87" t="s">
        <v>102</v>
      </c>
      <c r="OCO435" s="87" t="s">
        <v>102</v>
      </c>
      <c r="OCP435" s="87" t="s">
        <v>102</v>
      </c>
      <c r="OCQ435" s="87" t="s">
        <v>102</v>
      </c>
      <c r="OCR435" s="87" t="s">
        <v>102</v>
      </c>
      <c r="OCS435" s="87" t="s">
        <v>102</v>
      </c>
      <c r="OCT435" s="87" t="s">
        <v>102</v>
      </c>
      <c r="OCU435" s="87" t="s">
        <v>102</v>
      </c>
      <c r="OCV435" s="87" t="s">
        <v>102</v>
      </c>
      <c r="OCW435" s="87" t="s">
        <v>102</v>
      </c>
      <c r="OCX435" s="87" t="s">
        <v>102</v>
      </c>
      <c r="OCY435" s="87" t="s">
        <v>102</v>
      </c>
      <c r="OCZ435" s="87" t="s">
        <v>102</v>
      </c>
      <c r="ODA435" s="87" t="s">
        <v>102</v>
      </c>
      <c r="ODB435" s="87" t="s">
        <v>102</v>
      </c>
      <c r="ODC435" s="87" t="s">
        <v>102</v>
      </c>
      <c r="ODD435" s="87" t="s">
        <v>102</v>
      </c>
      <c r="ODE435" s="87" t="s">
        <v>102</v>
      </c>
      <c r="ODF435" s="87" t="s">
        <v>102</v>
      </c>
      <c r="ODG435" s="87" t="s">
        <v>102</v>
      </c>
      <c r="ODH435" s="87" t="s">
        <v>102</v>
      </c>
      <c r="ODI435" s="87" t="s">
        <v>102</v>
      </c>
      <c r="ODJ435" s="87" t="s">
        <v>102</v>
      </c>
      <c r="ODK435" s="87" t="s">
        <v>102</v>
      </c>
      <c r="ODL435" s="87" t="s">
        <v>102</v>
      </c>
      <c r="ODM435" s="87" t="s">
        <v>102</v>
      </c>
      <c r="ODN435" s="87" t="s">
        <v>102</v>
      </c>
      <c r="ODO435" s="87" t="s">
        <v>102</v>
      </c>
      <c r="ODP435" s="87" t="s">
        <v>102</v>
      </c>
      <c r="ODQ435" s="87" t="s">
        <v>102</v>
      </c>
      <c r="ODR435" s="87" t="s">
        <v>102</v>
      </c>
      <c r="ODS435" s="87" t="s">
        <v>102</v>
      </c>
      <c r="ODT435" s="87" t="s">
        <v>102</v>
      </c>
      <c r="ODU435" s="87" t="s">
        <v>102</v>
      </c>
      <c r="ODV435" s="87" t="s">
        <v>102</v>
      </c>
      <c r="ODW435" s="87" t="s">
        <v>102</v>
      </c>
      <c r="ODX435" s="87" t="s">
        <v>102</v>
      </c>
      <c r="ODY435" s="87" t="s">
        <v>102</v>
      </c>
      <c r="ODZ435" s="87" t="s">
        <v>102</v>
      </c>
      <c r="OEA435" s="87" t="s">
        <v>102</v>
      </c>
      <c r="OEB435" s="87" t="s">
        <v>102</v>
      </c>
      <c r="OEC435" s="87" t="s">
        <v>102</v>
      </c>
      <c r="OED435" s="87" t="s">
        <v>102</v>
      </c>
      <c r="OEE435" s="87" t="s">
        <v>102</v>
      </c>
      <c r="OEF435" s="87" t="s">
        <v>102</v>
      </c>
      <c r="OEG435" s="87" t="s">
        <v>102</v>
      </c>
      <c r="OEH435" s="87" t="s">
        <v>102</v>
      </c>
      <c r="OEI435" s="87" t="s">
        <v>102</v>
      </c>
      <c r="OEJ435" s="87" t="s">
        <v>102</v>
      </c>
      <c r="OEK435" s="87" t="s">
        <v>102</v>
      </c>
      <c r="OEL435" s="87" t="s">
        <v>102</v>
      </c>
      <c r="OEM435" s="87" t="s">
        <v>102</v>
      </c>
      <c r="OEN435" s="87" t="s">
        <v>102</v>
      </c>
      <c r="OEO435" s="87" t="s">
        <v>102</v>
      </c>
      <c r="OEP435" s="87" t="s">
        <v>102</v>
      </c>
      <c r="OEQ435" s="87" t="s">
        <v>102</v>
      </c>
      <c r="OER435" s="87" t="s">
        <v>102</v>
      </c>
      <c r="OES435" s="87" t="s">
        <v>102</v>
      </c>
      <c r="OET435" s="87" t="s">
        <v>102</v>
      </c>
      <c r="OEU435" s="87" t="s">
        <v>102</v>
      </c>
      <c r="OEV435" s="87" t="s">
        <v>102</v>
      </c>
      <c r="OEW435" s="87" t="s">
        <v>102</v>
      </c>
      <c r="OEX435" s="87" t="s">
        <v>102</v>
      </c>
      <c r="OEY435" s="87" t="s">
        <v>102</v>
      </c>
      <c r="OEZ435" s="87" t="s">
        <v>102</v>
      </c>
      <c r="OFA435" s="87" t="s">
        <v>102</v>
      </c>
      <c r="OFB435" s="87" t="s">
        <v>102</v>
      </c>
      <c r="OFC435" s="87" t="s">
        <v>102</v>
      </c>
      <c r="OFD435" s="87" t="s">
        <v>102</v>
      </c>
      <c r="OFE435" s="87" t="s">
        <v>102</v>
      </c>
      <c r="OFF435" s="87" t="s">
        <v>102</v>
      </c>
      <c r="OFG435" s="87" t="s">
        <v>102</v>
      </c>
      <c r="OFH435" s="87" t="s">
        <v>102</v>
      </c>
      <c r="OFI435" s="87" t="s">
        <v>102</v>
      </c>
      <c r="OFJ435" s="87" t="s">
        <v>102</v>
      </c>
      <c r="OFK435" s="87" t="s">
        <v>102</v>
      </c>
      <c r="OFL435" s="87" t="s">
        <v>102</v>
      </c>
      <c r="OFM435" s="87" t="s">
        <v>102</v>
      </c>
      <c r="OFN435" s="87" t="s">
        <v>102</v>
      </c>
      <c r="OFO435" s="87" t="s">
        <v>102</v>
      </c>
      <c r="OFP435" s="87" t="s">
        <v>102</v>
      </c>
      <c r="OFQ435" s="87" t="s">
        <v>102</v>
      </c>
      <c r="OFR435" s="87" t="s">
        <v>102</v>
      </c>
      <c r="OFS435" s="87" t="s">
        <v>102</v>
      </c>
      <c r="OFT435" s="87" t="s">
        <v>102</v>
      </c>
      <c r="OFU435" s="87" t="s">
        <v>102</v>
      </c>
      <c r="OFV435" s="87" t="s">
        <v>102</v>
      </c>
      <c r="OFW435" s="87" t="s">
        <v>102</v>
      </c>
      <c r="OFX435" s="87" t="s">
        <v>102</v>
      </c>
      <c r="OFY435" s="87" t="s">
        <v>102</v>
      </c>
      <c r="OFZ435" s="87" t="s">
        <v>102</v>
      </c>
      <c r="OGA435" s="87" t="s">
        <v>102</v>
      </c>
      <c r="OGB435" s="87" t="s">
        <v>102</v>
      </c>
      <c r="OGC435" s="87" t="s">
        <v>102</v>
      </c>
      <c r="OGD435" s="87" t="s">
        <v>102</v>
      </c>
      <c r="OGE435" s="87" t="s">
        <v>102</v>
      </c>
      <c r="OGF435" s="87" t="s">
        <v>102</v>
      </c>
      <c r="OGG435" s="87" t="s">
        <v>102</v>
      </c>
      <c r="OGH435" s="87" t="s">
        <v>102</v>
      </c>
      <c r="OGI435" s="87" t="s">
        <v>102</v>
      </c>
      <c r="OGJ435" s="87" t="s">
        <v>102</v>
      </c>
      <c r="OGK435" s="87" t="s">
        <v>102</v>
      </c>
      <c r="OGL435" s="87" t="s">
        <v>102</v>
      </c>
      <c r="OGM435" s="87" t="s">
        <v>102</v>
      </c>
      <c r="OGN435" s="87" t="s">
        <v>102</v>
      </c>
      <c r="OGO435" s="87" t="s">
        <v>102</v>
      </c>
      <c r="OGP435" s="87" t="s">
        <v>102</v>
      </c>
      <c r="OGQ435" s="87" t="s">
        <v>102</v>
      </c>
      <c r="OGR435" s="87" t="s">
        <v>102</v>
      </c>
      <c r="OGS435" s="87" t="s">
        <v>102</v>
      </c>
      <c r="OGT435" s="87" t="s">
        <v>102</v>
      </c>
      <c r="OGU435" s="87" t="s">
        <v>102</v>
      </c>
      <c r="OGV435" s="87" t="s">
        <v>102</v>
      </c>
      <c r="OGW435" s="87" t="s">
        <v>102</v>
      </c>
      <c r="OGX435" s="87" t="s">
        <v>102</v>
      </c>
      <c r="OGY435" s="87" t="s">
        <v>102</v>
      </c>
      <c r="OGZ435" s="87" t="s">
        <v>102</v>
      </c>
      <c r="OHA435" s="87" t="s">
        <v>102</v>
      </c>
      <c r="OHB435" s="87" t="s">
        <v>102</v>
      </c>
      <c r="OHC435" s="87" t="s">
        <v>102</v>
      </c>
      <c r="OHD435" s="87" t="s">
        <v>102</v>
      </c>
      <c r="OHE435" s="87" t="s">
        <v>102</v>
      </c>
      <c r="OHF435" s="87" t="s">
        <v>102</v>
      </c>
      <c r="OHG435" s="87" t="s">
        <v>102</v>
      </c>
      <c r="OHH435" s="87" t="s">
        <v>102</v>
      </c>
      <c r="OHI435" s="87" t="s">
        <v>102</v>
      </c>
      <c r="OHJ435" s="87" t="s">
        <v>102</v>
      </c>
      <c r="OHK435" s="87" t="s">
        <v>102</v>
      </c>
      <c r="OHL435" s="87" t="s">
        <v>102</v>
      </c>
      <c r="OHM435" s="87" t="s">
        <v>102</v>
      </c>
      <c r="OHN435" s="87" t="s">
        <v>102</v>
      </c>
      <c r="OHO435" s="87" t="s">
        <v>102</v>
      </c>
      <c r="OHP435" s="87" t="s">
        <v>102</v>
      </c>
      <c r="OHQ435" s="87" t="s">
        <v>102</v>
      </c>
      <c r="OHR435" s="87" t="s">
        <v>102</v>
      </c>
      <c r="OHS435" s="87" t="s">
        <v>102</v>
      </c>
      <c r="OHT435" s="87" t="s">
        <v>102</v>
      </c>
      <c r="OHU435" s="87" t="s">
        <v>102</v>
      </c>
      <c r="OHV435" s="87" t="s">
        <v>102</v>
      </c>
      <c r="OHW435" s="87" t="s">
        <v>102</v>
      </c>
      <c r="OHX435" s="87" t="s">
        <v>102</v>
      </c>
      <c r="OHY435" s="87" t="s">
        <v>102</v>
      </c>
      <c r="OHZ435" s="87" t="s">
        <v>102</v>
      </c>
      <c r="OIA435" s="87" t="s">
        <v>102</v>
      </c>
      <c r="OIB435" s="87" t="s">
        <v>102</v>
      </c>
      <c r="OIC435" s="87" t="s">
        <v>102</v>
      </c>
      <c r="OID435" s="87" t="s">
        <v>102</v>
      </c>
      <c r="OIE435" s="87" t="s">
        <v>102</v>
      </c>
      <c r="OIF435" s="87" t="s">
        <v>102</v>
      </c>
      <c r="OIG435" s="87" t="s">
        <v>102</v>
      </c>
      <c r="OIH435" s="87" t="s">
        <v>102</v>
      </c>
      <c r="OII435" s="87" t="s">
        <v>102</v>
      </c>
      <c r="OIJ435" s="87" t="s">
        <v>102</v>
      </c>
      <c r="OIK435" s="87" t="s">
        <v>102</v>
      </c>
      <c r="OIL435" s="87" t="s">
        <v>102</v>
      </c>
      <c r="OIM435" s="87" t="s">
        <v>102</v>
      </c>
      <c r="OIN435" s="87" t="s">
        <v>102</v>
      </c>
      <c r="OIO435" s="87" t="s">
        <v>102</v>
      </c>
      <c r="OIP435" s="87" t="s">
        <v>102</v>
      </c>
      <c r="OIQ435" s="87" t="s">
        <v>102</v>
      </c>
      <c r="OIR435" s="87" t="s">
        <v>102</v>
      </c>
      <c r="OIS435" s="87" t="s">
        <v>102</v>
      </c>
      <c r="OIT435" s="87" t="s">
        <v>102</v>
      </c>
      <c r="OIU435" s="87" t="s">
        <v>102</v>
      </c>
      <c r="OIV435" s="87" t="s">
        <v>102</v>
      </c>
      <c r="OIW435" s="87" t="s">
        <v>102</v>
      </c>
      <c r="OIX435" s="87" t="s">
        <v>102</v>
      </c>
      <c r="OIY435" s="87" t="s">
        <v>102</v>
      </c>
      <c r="OIZ435" s="87" t="s">
        <v>102</v>
      </c>
      <c r="OJA435" s="87" t="s">
        <v>102</v>
      </c>
      <c r="OJB435" s="87" t="s">
        <v>102</v>
      </c>
      <c r="OJC435" s="87" t="s">
        <v>102</v>
      </c>
      <c r="OJD435" s="87" t="s">
        <v>102</v>
      </c>
      <c r="OJE435" s="87" t="s">
        <v>102</v>
      </c>
      <c r="OJF435" s="87" t="s">
        <v>102</v>
      </c>
      <c r="OJG435" s="87" t="s">
        <v>102</v>
      </c>
      <c r="OJH435" s="87" t="s">
        <v>102</v>
      </c>
      <c r="OJI435" s="87" t="s">
        <v>102</v>
      </c>
      <c r="OJJ435" s="87" t="s">
        <v>102</v>
      </c>
      <c r="OJK435" s="87" t="s">
        <v>102</v>
      </c>
      <c r="OJL435" s="87" t="s">
        <v>102</v>
      </c>
      <c r="OJM435" s="87" t="s">
        <v>102</v>
      </c>
      <c r="OJN435" s="87" t="s">
        <v>102</v>
      </c>
      <c r="OJO435" s="87" t="s">
        <v>102</v>
      </c>
      <c r="OJP435" s="87" t="s">
        <v>102</v>
      </c>
      <c r="OJQ435" s="87" t="s">
        <v>102</v>
      </c>
      <c r="OJR435" s="87" t="s">
        <v>102</v>
      </c>
      <c r="OJS435" s="87" t="s">
        <v>102</v>
      </c>
      <c r="OJT435" s="87" t="s">
        <v>102</v>
      </c>
      <c r="OJU435" s="87" t="s">
        <v>102</v>
      </c>
      <c r="OJV435" s="87" t="s">
        <v>102</v>
      </c>
      <c r="OJW435" s="87" t="s">
        <v>102</v>
      </c>
      <c r="OJX435" s="87" t="s">
        <v>102</v>
      </c>
      <c r="OJY435" s="87" t="s">
        <v>102</v>
      </c>
      <c r="OJZ435" s="87" t="s">
        <v>102</v>
      </c>
      <c r="OKA435" s="87" t="s">
        <v>102</v>
      </c>
      <c r="OKB435" s="87" t="s">
        <v>102</v>
      </c>
      <c r="OKC435" s="87" t="s">
        <v>102</v>
      </c>
      <c r="OKD435" s="87" t="s">
        <v>102</v>
      </c>
      <c r="OKE435" s="87" t="s">
        <v>102</v>
      </c>
      <c r="OKF435" s="87" t="s">
        <v>102</v>
      </c>
      <c r="OKG435" s="87" t="s">
        <v>102</v>
      </c>
      <c r="OKH435" s="87" t="s">
        <v>102</v>
      </c>
      <c r="OKI435" s="87" t="s">
        <v>102</v>
      </c>
      <c r="OKJ435" s="87" t="s">
        <v>102</v>
      </c>
      <c r="OKK435" s="87" t="s">
        <v>102</v>
      </c>
      <c r="OKL435" s="87" t="s">
        <v>102</v>
      </c>
      <c r="OKM435" s="87" t="s">
        <v>102</v>
      </c>
      <c r="OKN435" s="87" t="s">
        <v>102</v>
      </c>
      <c r="OKO435" s="87" t="s">
        <v>102</v>
      </c>
      <c r="OKP435" s="87" t="s">
        <v>102</v>
      </c>
      <c r="OKQ435" s="87" t="s">
        <v>102</v>
      </c>
      <c r="OKR435" s="87" t="s">
        <v>102</v>
      </c>
      <c r="OKS435" s="87" t="s">
        <v>102</v>
      </c>
      <c r="OKT435" s="87" t="s">
        <v>102</v>
      </c>
      <c r="OKU435" s="87" t="s">
        <v>102</v>
      </c>
      <c r="OKV435" s="87" t="s">
        <v>102</v>
      </c>
      <c r="OKW435" s="87" t="s">
        <v>102</v>
      </c>
      <c r="OKX435" s="87" t="s">
        <v>102</v>
      </c>
      <c r="OKY435" s="87" t="s">
        <v>102</v>
      </c>
      <c r="OKZ435" s="87" t="s">
        <v>102</v>
      </c>
      <c r="OLA435" s="87" t="s">
        <v>102</v>
      </c>
      <c r="OLB435" s="87" t="s">
        <v>102</v>
      </c>
      <c r="OLC435" s="87" t="s">
        <v>102</v>
      </c>
      <c r="OLD435" s="87" t="s">
        <v>102</v>
      </c>
      <c r="OLE435" s="87" t="s">
        <v>102</v>
      </c>
      <c r="OLF435" s="87" t="s">
        <v>102</v>
      </c>
      <c r="OLG435" s="87" t="s">
        <v>102</v>
      </c>
      <c r="OLH435" s="87" t="s">
        <v>102</v>
      </c>
      <c r="OLI435" s="87" t="s">
        <v>102</v>
      </c>
      <c r="OLJ435" s="87" t="s">
        <v>102</v>
      </c>
      <c r="OLK435" s="87" t="s">
        <v>102</v>
      </c>
      <c r="OLL435" s="87" t="s">
        <v>102</v>
      </c>
      <c r="OLM435" s="87" t="s">
        <v>102</v>
      </c>
      <c r="OLN435" s="87" t="s">
        <v>102</v>
      </c>
      <c r="OLO435" s="87" t="s">
        <v>102</v>
      </c>
      <c r="OLP435" s="87" t="s">
        <v>102</v>
      </c>
      <c r="OLQ435" s="87" t="s">
        <v>102</v>
      </c>
      <c r="OLR435" s="87" t="s">
        <v>102</v>
      </c>
      <c r="OLS435" s="87" t="s">
        <v>102</v>
      </c>
      <c r="OLT435" s="87" t="s">
        <v>102</v>
      </c>
      <c r="OLU435" s="87" t="s">
        <v>102</v>
      </c>
      <c r="OLV435" s="87" t="s">
        <v>102</v>
      </c>
      <c r="OLW435" s="87" t="s">
        <v>102</v>
      </c>
      <c r="OLX435" s="87" t="s">
        <v>102</v>
      </c>
      <c r="OLY435" s="87" t="s">
        <v>102</v>
      </c>
      <c r="OLZ435" s="87" t="s">
        <v>102</v>
      </c>
      <c r="OMA435" s="87" t="s">
        <v>102</v>
      </c>
      <c r="OMB435" s="87" t="s">
        <v>102</v>
      </c>
      <c r="OMC435" s="87" t="s">
        <v>102</v>
      </c>
      <c r="OMD435" s="87" t="s">
        <v>102</v>
      </c>
      <c r="OME435" s="87" t="s">
        <v>102</v>
      </c>
      <c r="OMF435" s="87" t="s">
        <v>102</v>
      </c>
      <c r="OMG435" s="87" t="s">
        <v>102</v>
      </c>
      <c r="OMH435" s="87" t="s">
        <v>102</v>
      </c>
      <c r="OMI435" s="87" t="s">
        <v>102</v>
      </c>
      <c r="OMJ435" s="87" t="s">
        <v>102</v>
      </c>
      <c r="OMK435" s="87" t="s">
        <v>102</v>
      </c>
      <c r="OML435" s="87" t="s">
        <v>102</v>
      </c>
      <c r="OMM435" s="87" t="s">
        <v>102</v>
      </c>
      <c r="OMN435" s="87" t="s">
        <v>102</v>
      </c>
      <c r="OMO435" s="87" t="s">
        <v>102</v>
      </c>
      <c r="OMP435" s="87" t="s">
        <v>102</v>
      </c>
      <c r="OMQ435" s="87" t="s">
        <v>102</v>
      </c>
      <c r="OMR435" s="87" t="s">
        <v>102</v>
      </c>
      <c r="OMS435" s="87" t="s">
        <v>102</v>
      </c>
      <c r="OMT435" s="87" t="s">
        <v>102</v>
      </c>
      <c r="OMU435" s="87" t="s">
        <v>102</v>
      </c>
      <c r="OMV435" s="87" t="s">
        <v>102</v>
      </c>
      <c r="OMW435" s="87" t="s">
        <v>102</v>
      </c>
      <c r="OMX435" s="87" t="s">
        <v>102</v>
      </c>
      <c r="OMY435" s="87" t="s">
        <v>102</v>
      </c>
      <c r="OMZ435" s="87" t="s">
        <v>102</v>
      </c>
      <c r="ONA435" s="87" t="s">
        <v>102</v>
      </c>
      <c r="ONB435" s="87" t="s">
        <v>102</v>
      </c>
      <c r="ONC435" s="87" t="s">
        <v>102</v>
      </c>
      <c r="OND435" s="87" t="s">
        <v>102</v>
      </c>
      <c r="ONE435" s="87" t="s">
        <v>102</v>
      </c>
      <c r="ONF435" s="87" t="s">
        <v>102</v>
      </c>
      <c r="ONG435" s="87" t="s">
        <v>102</v>
      </c>
      <c r="ONH435" s="87" t="s">
        <v>102</v>
      </c>
      <c r="ONI435" s="87" t="s">
        <v>102</v>
      </c>
      <c r="ONJ435" s="87" t="s">
        <v>102</v>
      </c>
      <c r="ONK435" s="87" t="s">
        <v>102</v>
      </c>
      <c r="ONL435" s="87" t="s">
        <v>102</v>
      </c>
      <c r="ONM435" s="87" t="s">
        <v>102</v>
      </c>
      <c r="ONN435" s="87" t="s">
        <v>102</v>
      </c>
      <c r="ONO435" s="87" t="s">
        <v>102</v>
      </c>
      <c r="ONP435" s="87" t="s">
        <v>102</v>
      </c>
      <c r="ONQ435" s="87" t="s">
        <v>102</v>
      </c>
      <c r="ONR435" s="87" t="s">
        <v>102</v>
      </c>
      <c r="ONS435" s="87" t="s">
        <v>102</v>
      </c>
      <c r="ONT435" s="87" t="s">
        <v>102</v>
      </c>
      <c r="ONU435" s="87" t="s">
        <v>102</v>
      </c>
      <c r="ONV435" s="87" t="s">
        <v>102</v>
      </c>
      <c r="ONW435" s="87" t="s">
        <v>102</v>
      </c>
      <c r="ONX435" s="87" t="s">
        <v>102</v>
      </c>
      <c r="ONY435" s="87" t="s">
        <v>102</v>
      </c>
      <c r="ONZ435" s="87" t="s">
        <v>102</v>
      </c>
      <c r="OOA435" s="87" t="s">
        <v>102</v>
      </c>
      <c r="OOB435" s="87" t="s">
        <v>102</v>
      </c>
      <c r="OOC435" s="87" t="s">
        <v>102</v>
      </c>
      <c r="OOD435" s="87" t="s">
        <v>102</v>
      </c>
      <c r="OOE435" s="87" t="s">
        <v>102</v>
      </c>
      <c r="OOF435" s="87" t="s">
        <v>102</v>
      </c>
      <c r="OOG435" s="87" t="s">
        <v>102</v>
      </c>
      <c r="OOH435" s="87" t="s">
        <v>102</v>
      </c>
      <c r="OOI435" s="87" t="s">
        <v>102</v>
      </c>
      <c r="OOJ435" s="87" t="s">
        <v>102</v>
      </c>
      <c r="OOK435" s="87" t="s">
        <v>102</v>
      </c>
      <c r="OOL435" s="87" t="s">
        <v>102</v>
      </c>
      <c r="OOM435" s="87" t="s">
        <v>102</v>
      </c>
      <c r="OON435" s="87" t="s">
        <v>102</v>
      </c>
      <c r="OOO435" s="87" t="s">
        <v>102</v>
      </c>
      <c r="OOP435" s="87" t="s">
        <v>102</v>
      </c>
      <c r="OOQ435" s="87" t="s">
        <v>102</v>
      </c>
      <c r="OOR435" s="87" t="s">
        <v>102</v>
      </c>
      <c r="OOS435" s="87" t="s">
        <v>102</v>
      </c>
      <c r="OOT435" s="87" t="s">
        <v>102</v>
      </c>
      <c r="OOU435" s="87" t="s">
        <v>102</v>
      </c>
      <c r="OOV435" s="87" t="s">
        <v>102</v>
      </c>
      <c r="OOW435" s="87" t="s">
        <v>102</v>
      </c>
      <c r="OOX435" s="87" t="s">
        <v>102</v>
      </c>
      <c r="OOY435" s="87" t="s">
        <v>102</v>
      </c>
      <c r="OOZ435" s="87" t="s">
        <v>102</v>
      </c>
      <c r="OPA435" s="87" t="s">
        <v>102</v>
      </c>
      <c r="OPB435" s="87" t="s">
        <v>102</v>
      </c>
      <c r="OPC435" s="87" t="s">
        <v>102</v>
      </c>
      <c r="OPD435" s="87" t="s">
        <v>102</v>
      </c>
      <c r="OPE435" s="87" t="s">
        <v>102</v>
      </c>
      <c r="OPF435" s="87" t="s">
        <v>102</v>
      </c>
      <c r="OPG435" s="87" t="s">
        <v>102</v>
      </c>
      <c r="OPH435" s="87" t="s">
        <v>102</v>
      </c>
      <c r="OPI435" s="87" t="s">
        <v>102</v>
      </c>
      <c r="OPJ435" s="87" t="s">
        <v>102</v>
      </c>
      <c r="OPK435" s="87" t="s">
        <v>102</v>
      </c>
      <c r="OPL435" s="87" t="s">
        <v>102</v>
      </c>
      <c r="OPM435" s="87" t="s">
        <v>102</v>
      </c>
      <c r="OPN435" s="87" t="s">
        <v>102</v>
      </c>
      <c r="OPO435" s="87" t="s">
        <v>102</v>
      </c>
      <c r="OPP435" s="87" t="s">
        <v>102</v>
      </c>
      <c r="OPQ435" s="87" t="s">
        <v>102</v>
      </c>
      <c r="OPR435" s="87" t="s">
        <v>102</v>
      </c>
      <c r="OPS435" s="87" t="s">
        <v>102</v>
      </c>
      <c r="OPT435" s="87" t="s">
        <v>102</v>
      </c>
      <c r="OPU435" s="87" t="s">
        <v>102</v>
      </c>
      <c r="OPV435" s="87" t="s">
        <v>102</v>
      </c>
      <c r="OPW435" s="87" t="s">
        <v>102</v>
      </c>
      <c r="OPX435" s="87" t="s">
        <v>102</v>
      </c>
      <c r="OPY435" s="87" t="s">
        <v>102</v>
      </c>
      <c r="OPZ435" s="87" t="s">
        <v>102</v>
      </c>
      <c r="OQA435" s="87" t="s">
        <v>102</v>
      </c>
      <c r="OQB435" s="87" t="s">
        <v>102</v>
      </c>
      <c r="OQC435" s="87" t="s">
        <v>102</v>
      </c>
      <c r="OQD435" s="87" t="s">
        <v>102</v>
      </c>
      <c r="OQE435" s="87" t="s">
        <v>102</v>
      </c>
      <c r="OQF435" s="87" t="s">
        <v>102</v>
      </c>
      <c r="OQG435" s="87" t="s">
        <v>102</v>
      </c>
      <c r="OQH435" s="87" t="s">
        <v>102</v>
      </c>
      <c r="OQI435" s="87" t="s">
        <v>102</v>
      </c>
      <c r="OQJ435" s="87" t="s">
        <v>102</v>
      </c>
      <c r="OQK435" s="87" t="s">
        <v>102</v>
      </c>
      <c r="OQL435" s="87" t="s">
        <v>102</v>
      </c>
      <c r="OQM435" s="87" t="s">
        <v>102</v>
      </c>
      <c r="OQN435" s="87" t="s">
        <v>102</v>
      </c>
      <c r="OQO435" s="87" t="s">
        <v>102</v>
      </c>
      <c r="OQP435" s="87" t="s">
        <v>102</v>
      </c>
      <c r="OQQ435" s="87" t="s">
        <v>102</v>
      </c>
      <c r="OQR435" s="87" t="s">
        <v>102</v>
      </c>
      <c r="OQS435" s="87" t="s">
        <v>102</v>
      </c>
      <c r="OQT435" s="87" t="s">
        <v>102</v>
      </c>
      <c r="OQU435" s="87" t="s">
        <v>102</v>
      </c>
      <c r="OQV435" s="87" t="s">
        <v>102</v>
      </c>
      <c r="OQW435" s="87" t="s">
        <v>102</v>
      </c>
      <c r="OQX435" s="87" t="s">
        <v>102</v>
      </c>
      <c r="OQY435" s="87" t="s">
        <v>102</v>
      </c>
      <c r="OQZ435" s="87" t="s">
        <v>102</v>
      </c>
      <c r="ORA435" s="87" t="s">
        <v>102</v>
      </c>
      <c r="ORB435" s="87" t="s">
        <v>102</v>
      </c>
      <c r="ORC435" s="87" t="s">
        <v>102</v>
      </c>
      <c r="ORD435" s="87" t="s">
        <v>102</v>
      </c>
      <c r="ORE435" s="87" t="s">
        <v>102</v>
      </c>
      <c r="ORF435" s="87" t="s">
        <v>102</v>
      </c>
      <c r="ORG435" s="87" t="s">
        <v>102</v>
      </c>
      <c r="ORH435" s="87" t="s">
        <v>102</v>
      </c>
      <c r="ORI435" s="87" t="s">
        <v>102</v>
      </c>
      <c r="ORJ435" s="87" t="s">
        <v>102</v>
      </c>
      <c r="ORK435" s="87" t="s">
        <v>102</v>
      </c>
      <c r="ORL435" s="87" t="s">
        <v>102</v>
      </c>
      <c r="ORM435" s="87" t="s">
        <v>102</v>
      </c>
      <c r="ORN435" s="87" t="s">
        <v>102</v>
      </c>
      <c r="ORO435" s="87" t="s">
        <v>102</v>
      </c>
      <c r="ORP435" s="87" t="s">
        <v>102</v>
      </c>
      <c r="ORQ435" s="87" t="s">
        <v>102</v>
      </c>
      <c r="ORR435" s="87" t="s">
        <v>102</v>
      </c>
      <c r="ORS435" s="87" t="s">
        <v>102</v>
      </c>
      <c r="ORT435" s="87" t="s">
        <v>102</v>
      </c>
      <c r="ORU435" s="87" t="s">
        <v>102</v>
      </c>
      <c r="ORV435" s="87" t="s">
        <v>102</v>
      </c>
      <c r="ORW435" s="87" t="s">
        <v>102</v>
      </c>
      <c r="ORX435" s="87" t="s">
        <v>102</v>
      </c>
      <c r="ORY435" s="87" t="s">
        <v>102</v>
      </c>
      <c r="ORZ435" s="87" t="s">
        <v>102</v>
      </c>
      <c r="OSA435" s="87" t="s">
        <v>102</v>
      </c>
      <c r="OSB435" s="87" t="s">
        <v>102</v>
      </c>
      <c r="OSC435" s="87" t="s">
        <v>102</v>
      </c>
      <c r="OSD435" s="87" t="s">
        <v>102</v>
      </c>
      <c r="OSE435" s="87" t="s">
        <v>102</v>
      </c>
      <c r="OSF435" s="87" t="s">
        <v>102</v>
      </c>
      <c r="OSG435" s="87" t="s">
        <v>102</v>
      </c>
      <c r="OSH435" s="87" t="s">
        <v>102</v>
      </c>
      <c r="OSI435" s="87" t="s">
        <v>102</v>
      </c>
      <c r="OSJ435" s="87" t="s">
        <v>102</v>
      </c>
      <c r="OSK435" s="87" t="s">
        <v>102</v>
      </c>
      <c r="OSL435" s="87" t="s">
        <v>102</v>
      </c>
      <c r="OSM435" s="87" t="s">
        <v>102</v>
      </c>
      <c r="OSN435" s="87" t="s">
        <v>102</v>
      </c>
      <c r="OSO435" s="87" t="s">
        <v>102</v>
      </c>
      <c r="OSP435" s="87" t="s">
        <v>102</v>
      </c>
      <c r="OSQ435" s="87" t="s">
        <v>102</v>
      </c>
      <c r="OSR435" s="87" t="s">
        <v>102</v>
      </c>
      <c r="OSS435" s="87" t="s">
        <v>102</v>
      </c>
      <c r="OST435" s="87" t="s">
        <v>102</v>
      </c>
      <c r="OSU435" s="87" t="s">
        <v>102</v>
      </c>
      <c r="OSV435" s="87" t="s">
        <v>102</v>
      </c>
      <c r="OSW435" s="87" t="s">
        <v>102</v>
      </c>
      <c r="OSX435" s="87" t="s">
        <v>102</v>
      </c>
      <c r="OSY435" s="87" t="s">
        <v>102</v>
      </c>
      <c r="OSZ435" s="87" t="s">
        <v>102</v>
      </c>
      <c r="OTA435" s="87" t="s">
        <v>102</v>
      </c>
      <c r="OTB435" s="87" t="s">
        <v>102</v>
      </c>
      <c r="OTC435" s="87" t="s">
        <v>102</v>
      </c>
      <c r="OTD435" s="87" t="s">
        <v>102</v>
      </c>
      <c r="OTE435" s="87" t="s">
        <v>102</v>
      </c>
      <c r="OTF435" s="87" t="s">
        <v>102</v>
      </c>
      <c r="OTG435" s="87" t="s">
        <v>102</v>
      </c>
      <c r="OTH435" s="87" t="s">
        <v>102</v>
      </c>
      <c r="OTI435" s="87" t="s">
        <v>102</v>
      </c>
      <c r="OTJ435" s="87" t="s">
        <v>102</v>
      </c>
      <c r="OTK435" s="87" t="s">
        <v>102</v>
      </c>
      <c r="OTL435" s="87" t="s">
        <v>102</v>
      </c>
      <c r="OTM435" s="87" t="s">
        <v>102</v>
      </c>
      <c r="OTN435" s="87" t="s">
        <v>102</v>
      </c>
      <c r="OTO435" s="87" t="s">
        <v>102</v>
      </c>
      <c r="OTP435" s="87" t="s">
        <v>102</v>
      </c>
      <c r="OTQ435" s="87" t="s">
        <v>102</v>
      </c>
      <c r="OTR435" s="87" t="s">
        <v>102</v>
      </c>
      <c r="OTS435" s="87" t="s">
        <v>102</v>
      </c>
      <c r="OTT435" s="87" t="s">
        <v>102</v>
      </c>
      <c r="OTU435" s="87" t="s">
        <v>102</v>
      </c>
      <c r="OTV435" s="87" t="s">
        <v>102</v>
      </c>
      <c r="OTW435" s="87" t="s">
        <v>102</v>
      </c>
      <c r="OTX435" s="87" t="s">
        <v>102</v>
      </c>
      <c r="OTY435" s="87" t="s">
        <v>102</v>
      </c>
      <c r="OTZ435" s="87" t="s">
        <v>102</v>
      </c>
      <c r="OUA435" s="87" t="s">
        <v>102</v>
      </c>
      <c r="OUB435" s="87" t="s">
        <v>102</v>
      </c>
      <c r="OUC435" s="87" t="s">
        <v>102</v>
      </c>
      <c r="OUD435" s="87" t="s">
        <v>102</v>
      </c>
      <c r="OUE435" s="87" t="s">
        <v>102</v>
      </c>
      <c r="OUF435" s="87" t="s">
        <v>102</v>
      </c>
      <c r="OUG435" s="87" t="s">
        <v>102</v>
      </c>
      <c r="OUH435" s="87" t="s">
        <v>102</v>
      </c>
      <c r="OUI435" s="87" t="s">
        <v>102</v>
      </c>
      <c r="OUJ435" s="87" t="s">
        <v>102</v>
      </c>
      <c r="OUK435" s="87" t="s">
        <v>102</v>
      </c>
      <c r="OUL435" s="87" t="s">
        <v>102</v>
      </c>
      <c r="OUM435" s="87" t="s">
        <v>102</v>
      </c>
      <c r="OUN435" s="87" t="s">
        <v>102</v>
      </c>
      <c r="OUO435" s="87" t="s">
        <v>102</v>
      </c>
      <c r="OUP435" s="87" t="s">
        <v>102</v>
      </c>
      <c r="OUQ435" s="87" t="s">
        <v>102</v>
      </c>
      <c r="OUR435" s="87" t="s">
        <v>102</v>
      </c>
      <c r="OUS435" s="87" t="s">
        <v>102</v>
      </c>
      <c r="OUT435" s="87" t="s">
        <v>102</v>
      </c>
      <c r="OUU435" s="87" t="s">
        <v>102</v>
      </c>
      <c r="OUV435" s="87" t="s">
        <v>102</v>
      </c>
      <c r="OUW435" s="87" t="s">
        <v>102</v>
      </c>
      <c r="OUX435" s="87" t="s">
        <v>102</v>
      </c>
      <c r="OUY435" s="87" t="s">
        <v>102</v>
      </c>
      <c r="OUZ435" s="87" t="s">
        <v>102</v>
      </c>
      <c r="OVA435" s="87" t="s">
        <v>102</v>
      </c>
      <c r="OVB435" s="87" t="s">
        <v>102</v>
      </c>
      <c r="OVC435" s="87" t="s">
        <v>102</v>
      </c>
      <c r="OVD435" s="87" t="s">
        <v>102</v>
      </c>
      <c r="OVE435" s="87" t="s">
        <v>102</v>
      </c>
      <c r="OVF435" s="87" t="s">
        <v>102</v>
      </c>
      <c r="OVG435" s="87" t="s">
        <v>102</v>
      </c>
      <c r="OVH435" s="87" t="s">
        <v>102</v>
      </c>
      <c r="OVI435" s="87" t="s">
        <v>102</v>
      </c>
      <c r="OVJ435" s="87" t="s">
        <v>102</v>
      </c>
      <c r="OVK435" s="87" t="s">
        <v>102</v>
      </c>
      <c r="OVL435" s="87" t="s">
        <v>102</v>
      </c>
      <c r="OVM435" s="87" t="s">
        <v>102</v>
      </c>
      <c r="OVN435" s="87" t="s">
        <v>102</v>
      </c>
      <c r="OVO435" s="87" t="s">
        <v>102</v>
      </c>
      <c r="OVP435" s="87" t="s">
        <v>102</v>
      </c>
      <c r="OVQ435" s="87" t="s">
        <v>102</v>
      </c>
      <c r="OVR435" s="87" t="s">
        <v>102</v>
      </c>
      <c r="OVS435" s="87" t="s">
        <v>102</v>
      </c>
      <c r="OVT435" s="87" t="s">
        <v>102</v>
      </c>
      <c r="OVU435" s="87" t="s">
        <v>102</v>
      </c>
      <c r="OVV435" s="87" t="s">
        <v>102</v>
      </c>
      <c r="OVW435" s="87" t="s">
        <v>102</v>
      </c>
      <c r="OVX435" s="87" t="s">
        <v>102</v>
      </c>
      <c r="OVY435" s="87" t="s">
        <v>102</v>
      </c>
      <c r="OVZ435" s="87" t="s">
        <v>102</v>
      </c>
      <c r="OWA435" s="87" t="s">
        <v>102</v>
      </c>
      <c r="OWB435" s="87" t="s">
        <v>102</v>
      </c>
      <c r="OWC435" s="87" t="s">
        <v>102</v>
      </c>
      <c r="OWD435" s="87" t="s">
        <v>102</v>
      </c>
      <c r="OWE435" s="87" t="s">
        <v>102</v>
      </c>
      <c r="OWF435" s="87" t="s">
        <v>102</v>
      </c>
      <c r="OWG435" s="87" t="s">
        <v>102</v>
      </c>
      <c r="OWH435" s="87" t="s">
        <v>102</v>
      </c>
      <c r="OWI435" s="87" t="s">
        <v>102</v>
      </c>
      <c r="OWJ435" s="87" t="s">
        <v>102</v>
      </c>
      <c r="OWK435" s="87" t="s">
        <v>102</v>
      </c>
      <c r="OWL435" s="87" t="s">
        <v>102</v>
      </c>
      <c r="OWM435" s="87" t="s">
        <v>102</v>
      </c>
      <c r="OWN435" s="87" t="s">
        <v>102</v>
      </c>
      <c r="OWO435" s="87" t="s">
        <v>102</v>
      </c>
      <c r="OWP435" s="87" t="s">
        <v>102</v>
      </c>
      <c r="OWQ435" s="87" t="s">
        <v>102</v>
      </c>
      <c r="OWR435" s="87" t="s">
        <v>102</v>
      </c>
      <c r="OWS435" s="87" t="s">
        <v>102</v>
      </c>
      <c r="OWT435" s="87" t="s">
        <v>102</v>
      </c>
      <c r="OWU435" s="87" t="s">
        <v>102</v>
      </c>
      <c r="OWV435" s="87" t="s">
        <v>102</v>
      </c>
      <c r="OWW435" s="87" t="s">
        <v>102</v>
      </c>
      <c r="OWX435" s="87" t="s">
        <v>102</v>
      </c>
      <c r="OWY435" s="87" t="s">
        <v>102</v>
      </c>
      <c r="OWZ435" s="87" t="s">
        <v>102</v>
      </c>
      <c r="OXA435" s="87" t="s">
        <v>102</v>
      </c>
      <c r="OXB435" s="87" t="s">
        <v>102</v>
      </c>
      <c r="OXC435" s="87" t="s">
        <v>102</v>
      </c>
      <c r="OXD435" s="87" t="s">
        <v>102</v>
      </c>
      <c r="OXE435" s="87" t="s">
        <v>102</v>
      </c>
      <c r="OXF435" s="87" t="s">
        <v>102</v>
      </c>
      <c r="OXG435" s="87" t="s">
        <v>102</v>
      </c>
      <c r="OXH435" s="87" t="s">
        <v>102</v>
      </c>
      <c r="OXI435" s="87" t="s">
        <v>102</v>
      </c>
      <c r="OXJ435" s="87" t="s">
        <v>102</v>
      </c>
      <c r="OXK435" s="87" t="s">
        <v>102</v>
      </c>
      <c r="OXL435" s="87" t="s">
        <v>102</v>
      </c>
      <c r="OXM435" s="87" t="s">
        <v>102</v>
      </c>
      <c r="OXN435" s="87" t="s">
        <v>102</v>
      </c>
      <c r="OXO435" s="87" t="s">
        <v>102</v>
      </c>
      <c r="OXP435" s="87" t="s">
        <v>102</v>
      </c>
      <c r="OXQ435" s="87" t="s">
        <v>102</v>
      </c>
      <c r="OXR435" s="87" t="s">
        <v>102</v>
      </c>
      <c r="OXS435" s="87" t="s">
        <v>102</v>
      </c>
      <c r="OXT435" s="87" t="s">
        <v>102</v>
      </c>
      <c r="OXU435" s="87" t="s">
        <v>102</v>
      </c>
      <c r="OXV435" s="87" t="s">
        <v>102</v>
      </c>
      <c r="OXW435" s="87" t="s">
        <v>102</v>
      </c>
      <c r="OXX435" s="87" t="s">
        <v>102</v>
      </c>
      <c r="OXY435" s="87" t="s">
        <v>102</v>
      </c>
      <c r="OXZ435" s="87" t="s">
        <v>102</v>
      </c>
      <c r="OYA435" s="87" t="s">
        <v>102</v>
      </c>
      <c r="OYB435" s="87" t="s">
        <v>102</v>
      </c>
      <c r="OYC435" s="87" t="s">
        <v>102</v>
      </c>
      <c r="OYD435" s="87" t="s">
        <v>102</v>
      </c>
      <c r="OYE435" s="87" t="s">
        <v>102</v>
      </c>
      <c r="OYF435" s="87" t="s">
        <v>102</v>
      </c>
      <c r="OYG435" s="87" t="s">
        <v>102</v>
      </c>
      <c r="OYH435" s="87" t="s">
        <v>102</v>
      </c>
      <c r="OYI435" s="87" t="s">
        <v>102</v>
      </c>
      <c r="OYJ435" s="87" t="s">
        <v>102</v>
      </c>
      <c r="OYK435" s="87" t="s">
        <v>102</v>
      </c>
      <c r="OYL435" s="87" t="s">
        <v>102</v>
      </c>
      <c r="OYM435" s="87" t="s">
        <v>102</v>
      </c>
      <c r="OYN435" s="87" t="s">
        <v>102</v>
      </c>
      <c r="OYO435" s="87" t="s">
        <v>102</v>
      </c>
      <c r="OYP435" s="87" t="s">
        <v>102</v>
      </c>
      <c r="OYQ435" s="87" t="s">
        <v>102</v>
      </c>
      <c r="OYR435" s="87" t="s">
        <v>102</v>
      </c>
      <c r="OYS435" s="87" t="s">
        <v>102</v>
      </c>
      <c r="OYT435" s="87" t="s">
        <v>102</v>
      </c>
      <c r="OYU435" s="87" t="s">
        <v>102</v>
      </c>
      <c r="OYV435" s="87" t="s">
        <v>102</v>
      </c>
      <c r="OYW435" s="87" t="s">
        <v>102</v>
      </c>
      <c r="OYX435" s="87" t="s">
        <v>102</v>
      </c>
      <c r="OYY435" s="87" t="s">
        <v>102</v>
      </c>
      <c r="OYZ435" s="87" t="s">
        <v>102</v>
      </c>
      <c r="OZA435" s="87" t="s">
        <v>102</v>
      </c>
      <c r="OZB435" s="87" t="s">
        <v>102</v>
      </c>
      <c r="OZC435" s="87" t="s">
        <v>102</v>
      </c>
      <c r="OZD435" s="87" t="s">
        <v>102</v>
      </c>
      <c r="OZE435" s="87" t="s">
        <v>102</v>
      </c>
      <c r="OZF435" s="87" t="s">
        <v>102</v>
      </c>
      <c r="OZG435" s="87" t="s">
        <v>102</v>
      </c>
      <c r="OZH435" s="87" t="s">
        <v>102</v>
      </c>
      <c r="OZI435" s="87" t="s">
        <v>102</v>
      </c>
      <c r="OZJ435" s="87" t="s">
        <v>102</v>
      </c>
      <c r="OZK435" s="87" t="s">
        <v>102</v>
      </c>
      <c r="OZL435" s="87" t="s">
        <v>102</v>
      </c>
      <c r="OZM435" s="87" t="s">
        <v>102</v>
      </c>
      <c r="OZN435" s="87" t="s">
        <v>102</v>
      </c>
      <c r="OZO435" s="87" t="s">
        <v>102</v>
      </c>
      <c r="OZP435" s="87" t="s">
        <v>102</v>
      </c>
      <c r="OZQ435" s="87" t="s">
        <v>102</v>
      </c>
      <c r="OZR435" s="87" t="s">
        <v>102</v>
      </c>
      <c r="OZS435" s="87" t="s">
        <v>102</v>
      </c>
      <c r="OZT435" s="87" t="s">
        <v>102</v>
      </c>
      <c r="OZU435" s="87" t="s">
        <v>102</v>
      </c>
      <c r="OZV435" s="87" t="s">
        <v>102</v>
      </c>
      <c r="OZW435" s="87" t="s">
        <v>102</v>
      </c>
      <c r="OZX435" s="87" t="s">
        <v>102</v>
      </c>
      <c r="OZY435" s="87" t="s">
        <v>102</v>
      </c>
      <c r="OZZ435" s="87" t="s">
        <v>102</v>
      </c>
      <c r="PAA435" s="87" t="s">
        <v>102</v>
      </c>
      <c r="PAB435" s="87" t="s">
        <v>102</v>
      </c>
      <c r="PAC435" s="87" t="s">
        <v>102</v>
      </c>
      <c r="PAD435" s="87" t="s">
        <v>102</v>
      </c>
      <c r="PAE435" s="87" t="s">
        <v>102</v>
      </c>
      <c r="PAF435" s="87" t="s">
        <v>102</v>
      </c>
      <c r="PAG435" s="87" t="s">
        <v>102</v>
      </c>
      <c r="PAH435" s="87" t="s">
        <v>102</v>
      </c>
      <c r="PAI435" s="87" t="s">
        <v>102</v>
      </c>
      <c r="PAJ435" s="87" t="s">
        <v>102</v>
      </c>
      <c r="PAK435" s="87" t="s">
        <v>102</v>
      </c>
      <c r="PAL435" s="87" t="s">
        <v>102</v>
      </c>
      <c r="PAM435" s="87" t="s">
        <v>102</v>
      </c>
      <c r="PAN435" s="87" t="s">
        <v>102</v>
      </c>
      <c r="PAO435" s="87" t="s">
        <v>102</v>
      </c>
      <c r="PAP435" s="87" t="s">
        <v>102</v>
      </c>
      <c r="PAQ435" s="87" t="s">
        <v>102</v>
      </c>
      <c r="PAR435" s="87" t="s">
        <v>102</v>
      </c>
      <c r="PAS435" s="87" t="s">
        <v>102</v>
      </c>
      <c r="PAT435" s="87" t="s">
        <v>102</v>
      </c>
      <c r="PAU435" s="87" t="s">
        <v>102</v>
      </c>
      <c r="PAV435" s="87" t="s">
        <v>102</v>
      </c>
      <c r="PAW435" s="87" t="s">
        <v>102</v>
      </c>
      <c r="PAX435" s="87" t="s">
        <v>102</v>
      </c>
      <c r="PAY435" s="87" t="s">
        <v>102</v>
      </c>
      <c r="PAZ435" s="87" t="s">
        <v>102</v>
      </c>
      <c r="PBA435" s="87" t="s">
        <v>102</v>
      </c>
      <c r="PBB435" s="87" t="s">
        <v>102</v>
      </c>
      <c r="PBC435" s="87" t="s">
        <v>102</v>
      </c>
      <c r="PBD435" s="87" t="s">
        <v>102</v>
      </c>
      <c r="PBE435" s="87" t="s">
        <v>102</v>
      </c>
      <c r="PBF435" s="87" t="s">
        <v>102</v>
      </c>
      <c r="PBG435" s="87" t="s">
        <v>102</v>
      </c>
      <c r="PBH435" s="87" t="s">
        <v>102</v>
      </c>
      <c r="PBI435" s="87" t="s">
        <v>102</v>
      </c>
      <c r="PBJ435" s="87" t="s">
        <v>102</v>
      </c>
      <c r="PBK435" s="87" t="s">
        <v>102</v>
      </c>
      <c r="PBL435" s="87" t="s">
        <v>102</v>
      </c>
      <c r="PBM435" s="87" t="s">
        <v>102</v>
      </c>
      <c r="PBN435" s="87" t="s">
        <v>102</v>
      </c>
      <c r="PBO435" s="87" t="s">
        <v>102</v>
      </c>
      <c r="PBP435" s="87" t="s">
        <v>102</v>
      </c>
      <c r="PBQ435" s="87" t="s">
        <v>102</v>
      </c>
      <c r="PBR435" s="87" t="s">
        <v>102</v>
      </c>
      <c r="PBS435" s="87" t="s">
        <v>102</v>
      </c>
      <c r="PBT435" s="87" t="s">
        <v>102</v>
      </c>
      <c r="PBU435" s="87" t="s">
        <v>102</v>
      </c>
      <c r="PBV435" s="87" t="s">
        <v>102</v>
      </c>
      <c r="PBW435" s="87" t="s">
        <v>102</v>
      </c>
      <c r="PBX435" s="87" t="s">
        <v>102</v>
      </c>
      <c r="PBY435" s="87" t="s">
        <v>102</v>
      </c>
      <c r="PBZ435" s="87" t="s">
        <v>102</v>
      </c>
      <c r="PCA435" s="87" t="s">
        <v>102</v>
      </c>
      <c r="PCB435" s="87" t="s">
        <v>102</v>
      </c>
      <c r="PCC435" s="87" t="s">
        <v>102</v>
      </c>
      <c r="PCD435" s="87" t="s">
        <v>102</v>
      </c>
      <c r="PCE435" s="87" t="s">
        <v>102</v>
      </c>
      <c r="PCF435" s="87" t="s">
        <v>102</v>
      </c>
      <c r="PCG435" s="87" t="s">
        <v>102</v>
      </c>
      <c r="PCH435" s="87" t="s">
        <v>102</v>
      </c>
      <c r="PCI435" s="87" t="s">
        <v>102</v>
      </c>
      <c r="PCJ435" s="87" t="s">
        <v>102</v>
      </c>
      <c r="PCK435" s="87" t="s">
        <v>102</v>
      </c>
      <c r="PCL435" s="87" t="s">
        <v>102</v>
      </c>
      <c r="PCM435" s="87" t="s">
        <v>102</v>
      </c>
      <c r="PCN435" s="87" t="s">
        <v>102</v>
      </c>
      <c r="PCO435" s="87" t="s">
        <v>102</v>
      </c>
      <c r="PCP435" s="87" t="s">
        <v>102</v>
      </c>
      <c r="PCQ435" s="87" t="s">
        <v>102</v>
      </c>
      <c r="PCR435" s="87" t="s">
        <v>102</v>
      </c>
      <c r="PCS435" s="87" t="s">
        <v>102</v>
      </c>
      <c r="PCT435" s="87" t="s">
        <v>102</v>
      </c>
      <c r="PCU435" s="87" t="s">
        <v>102</v>
      </c>
      <c r="PCV435" s="87" t="s">
        <v>102</v>
      </c>
      <c r="PCW435" s="87" t="s">
        <v>102</v>
      </c>
      <c r="PCX435" s="87" t="s">
        <v>102</v>
      </c>
      <c r="PCY435" s="87" t="s">
        <v>102</v>
      </c>
      <c r="PCZ435" s="87" t="s">
        <v>102</v>
      </c>
      <c r="PDA435" s="87" t="s">
        <v>102</v>
      </c>
      <c r="PDB435" s="87" t="s">
        <v>102</v>
      </c>
      <c r="PDC435" s="87" t="s">
        <v>102</v>
      </c>
      <c r="PDD435" s="87" t="s">
        <v>102</v>
      </c>
      <c r="PDE435" s="87" t="s">
        <v>102</v>
      </c>
      <c r="PDF435" s="87" t="s">
        <v>102</v>
      </c>
      <c r="PDG435" s="87" t="s">
        <v>102</v>
      </c>
      <c r="PDH435" s="87" t="s">
        <v>102</v>
      </c>
      <c r="PDI435" s="87" t="s">
        <v>102</v>
      </c>
      <c r="PDJ435" s="87" t="s">
        <v>102</v>
      </c>
      <c r="PDK435" s="87" t="s">
        <v>102</v>
      </c>
      <c r="PDL435" s="87" t="s">
        <v>102</v>
      </c>
      <c r="PDM435" s="87" t="s">
        <v>102</v>
      </c>
      <c r="PDN435" s="87" t="s">
        <v>102</v>
      </c>
      <c r="PDO435" s="87" t="s">
        <v>102</v>
      </c>
      <c r="PDP435" s="87" t="s">
        <v>102</v>
      </c>
      <c r="PDQ435" s="87" t="s">
        <v>102</v>
      </c>
      <c r="PDR435" s="87" t="s">
        <v>102</v>
      </c>
      <c r="PDS435" s="87" t="s">
        <v>102</v>
      </c>
      <c r="PDT435" s="87" t="s">
        <v>102</v>
      </c>
      <c r="PDU435" s="87" t="s">
        <v>102</v>
      </c>
      <c r="PDV435" s="87" t="s">
        <v>102</v>
      </c>
      <c r="PDW435" s="87" t="s">
        <v>102</v>
      </c>
      <c r="PDX435" s="87" t="s">
        <v>102</v>
      </c>
      <c r="PDY435" s="87" t="s">
        <v>102</v>
      </c>
      <c r="PDZ435" s="87" t="s">
        <v>102</v>
      </c>
      <c r="PEA435" s="87" t="s">
        <v>102</v>
      </c>
      <c r="PEB435" s="87" t="s">
        <v>102</v>
      </c>
      <c r="PEC435" s="87" t="s">
        <v>102</v>
      </c>
      <c r="PED435" s="87" t="s">
        <v>102</v>
      </c>
      <c r="PEE435" s="87" t="s">
        <v>102</v>
      </c>
      <c r="PEF435" s="87" t="s">
        <v>102</v>
      </c>
      <c r="PEG435" s="87" t="s">
        <v>102</v>
      </c>
      <c r="PEH435" s="87" t="s">
        <v>102</v>
      </c>
      <c r="PEI435" s="87" t="s">
        <v>102</v>
      </c>
      <c r="PEJ435" s="87" t="s">
        <v>102</v>
      </c>
      <c r="PEK435" s="87" t="s">
        <v>102</v>
      </c>
      <c r="PEL435" s="87" t="s">
        <v>102</v>
      </c>
      <c r="PEM435" s="87" t="s">
        <v>102</v>
      </c>
      <c r="PEN435" s="87" t="s">
        <v>102</v>
      </c>
      <c r="PEO435" s="87" t="s">
        <v>102</v>
      </c>
      <c r="PEP435" s="87" t="s">
        <v>102</v>
      </c>
      <c r="PEQ435" s="87" t="s">
        <v>102</v>
      </c>
      <c r="PER435" s="87" t="s">
        <v>102</v>
      </c>
      <c r="PES435" s="87" t="s">
        <v>102</v>
      </c>
      <c r="PET435" s="87" t="s">
        <v>102</v>
      </c>
      <c r="PEU435" s="87" t="s">
        <v>102</v>
      </c>
      <c r="PEV435" s="87" t="s">
        <v>102</v>
      </c>
      <c r="PEW435" s="87" t="s">
        <v>102</v>
      </c>
      <c r="PEX435" s="87" t="s">
        <v>102</v>
      </c>
      <c r="PEY435" s="87" t="s">
        <v>102</v>
      </c>
      <c r="PEZ435" s="87" t="s">
        <v>102</v>
      </c>
      <c r="PFA435" s="87" t="s">
        <v>102</v>
      </c>
      <c r="PFB435" s="87" t="s">
        <v>102</v>
      </c>
      <c r="PFC435" s="87" t="s">
        <v>102</v>
      </c>
      <c r="PFD435" s="87" t="s">
        <v>102</v>
      </c>
      <c r="PFE435" s="87" t="s">
        <v>102</v>
      </c>
      <c r="PFF435" s="87" t="s">
        <v>102</v>
      </c>
      <c r="PFG435" s="87" t="s">
        <v>102</v>
      </c>
      <c r="PFH435" s="87" t="s">
        <v>102</v>
      </c>
      <c r="PFI435" s="87" t="s">
        <v>102</v>
      </c>
      <c r="PFJ435" s="87" t="s">
        <v>102</v>
      </c>
      <c r="PFK435" s="87" t="s">
        <v>102</v>
      </c>
      <c r="PFL435" s="87" t="s">
        <v>102</v>
      </c>
      <c r="PFM435" s="87" t="s">
        <v>102</v>
      </c>
      <c r="PFN435" s="87" t="s">
        <v>102</v>
      </c>
      <c r="PFO435" s="87" t="s">
        <v>102</v>
      </c>
      <c r="PFP435" s="87" t="s">
        <v>102</v>
      </c>
      <c r="PFQ435" s="87" t="s">
        <v>102</v>
      </c>
      <c r="PFR435" s="87" t="s">
        <v>102</v>
      </c>
      <c r="PFS435" s="87" t="s">
        <v>102</v>
      </c>
      <c r="PFT435" s="87" t="s">
        <v>102</v>
      </c>
      <c r="PFU435" s="87" t="s">
        <v>102</v>
      </c>
      <c r="PFV435" s="87" t="s">
        <v>102</v>
      </c>
      <c r="PFW435" s="87" t="s">
        <v>102</v>
      </c>
      <c r="PFX435" s="87" t="s">
        <v>102</v>
      </c>
      <c r="PFY435" s="87" t="s">
        <v>102</v>
      </c>
      <c r="PFZ435" s="87" t="s">
        <v>102</v>
      </c>
      <c r="PGA435" s="87" t="s">
        <v>102</v>
      </c>
      <c r="PGB435" s="87" t="s">
        <v>102</v>
      </c>
      <c r="PGC435" s="87" t="s">
        <v>102</v>
      </c>
      <c r="PGD435" s="87" t="s">
        <v>102</v>
      </c>
      <c r="PGE435" s="87" t="s">
        <v>102</v>
      </c>
      <c r="PGF435" s="87" t="s">
        <v>102</v>
      </c>
      <c r="PGG435" s="87" t="s">
        <v>102</v>
      </c>
      <c r="PGH435" s="87" t="s">
        <v>102</v>
      </c>
      <c r="PGI435" s="87" t="s">
        <v>102</v>
      </c>
      <c r="PGJ435" s="87" t="s">
        <v>102</v>
      </c>
      <c r="PGK435" s="87" t="s">
        <v>102</v>
      </c>
      <c r="PGL435" s="87" t="s">
        <v>102</v>
      </c>
      <c r="PGM435" s="87" t="s">
        <v>102</v>
      </c>
      <c r="PGN435" s="87" t="s">
        <v>102</v>
      </c>
      <c r="PGO435" s="87" t="s">
        <v>102</v>
      </c>
      <c r="PGP435" s="87" t="s">
        <v>102</v>
      </c>
      <c r="PGQ435" s="87" t="s">
        <v>102</v>
      </c>
      <c r="PGR435" s="87" t="s">
        <v>102</v>
      </c>
      <c r="PGS435" s="87" t="s">
        <v>102</v>
      </c>
      <c r="PGT435" s="87" t="s">
        <v>102</v>
      </c>
      <c r="PGU435" s="87" t="s">
        <v>102</v>
      </c>
      <c r="PGV435" s="87" t="s">
        <v>102</v>
      </c>
      <c r="PGW435" s="87" t="s">
        <v>102</v>
      </c>
      <c r="PGX435" s="87" t="s">
        <v>102</v>
      </c>
      <c r="PGY435" s="87" t="s">
        <v>102</v>
      </c>
      <c r="PGZ435" s="87" t="s">
        <v>102</v>
      </c>
      <c r="PHA435" s="87" t="s">
        <v>102</v>
      </c>
      <c r="PHB435" s="87" t="s">
        <v>102</v>
      </c>
      <c r="PHC435" s="87" t="s">
        <v>102</v>
      </c>
      <c r="PHD435" s="87" t="s">
        <v>102</v>
      </c>
      <c r="PHE435" s="87" t="s">
        <v>102</v>
      </c>
      <c r="PHF435" s="87" t="s">
        <v>102</v>
      </c>
      <c r="PHG435" s="87" t="s">
        <v>102</v>
      </c>
      <c r="PHH435" s="87" t="s">
        <v>102</v>
      </c>
      <c r="PHI435" s="87" t="s">
        <v>102</v>
      </c>
      <c r="PHJ435" s="87" t="s">
        <v>102</v>
      </c>
      <c r="PHK435" s="87" t="s">
        <v>102</v>
      </c>
      <c r="PHL435" s="87" t="s">
        <v>102</v>
      </c>
      <c r="PHM435" s="87" t="s">
        <v>102</v>
      </c>
      <c r="PHN435" s="87" t="s">
        <v>102</v>
      </c>
      <c r="PHO435" s="87" t="s">
        <v>102</v>
      </c>
      <c r="PHP435" s="87" t="s">
        <v>102</v>
      </c>
      <c r="PHQ435" s="87" t="s">
        <v>102</v>
      </c>
      <c r="PHR435" s="87" t="s">
        <v>102</v>
      </c>
      <c r="PHS435" s="87" t="s">
        <v>102</v>
      </c>
      <c r="PHT435" s="87" t="s">
        <v>102</v>
      </c>
      <c r="PHU435" s="87" t="s">
        <v>102</v>
      </c>
      <c r="PHV435" s="87" t="s">
        <v>102</v>
      </c>
      <c r="PHW435" s="87" t="s">
        <v>102</v>
      </c>
      <c r="PHX435" s="87" t="s">
        <v>102</v>
      </c>
      <c r="PHY435" s="87" t="s">
        <v>102</v>
      </c>
      <c r="PHZ435" s="87" t="s">
        <v>102</v>
      </c>
      <c r="PIA435" s="87" t="s">
        <v>102</v>
      </c>
      <c r="PIB435" s="87" t="s">
        <v>102</v>
      </c>
      <c r="PIC435" s="87" t="s">
        <v>102</v>
      </c>
      <c r="PID435" s="87" t="s">
        <v>102</v>
      </c>
      <c r="PIE435" s="87" t="s">
        <v>102</v>
      </c>
      <c r="PIF435" s="87" t="s">
        <v>102</v>
      </c>
      <c r="PIG435" s="87" t="s">
        <v>102</v>
      </c>
      <c r="PIH435" s="87" t="s">
        <v>102</v>
      </c>
      <c r="PII435" s="87" t="s">
        <v>102</v>
      </c>
      <c r="PIJ435" s="87" t="s">
        <v>102</v>
      </c>
      <c r="PIK435" s="87" t="s">
        <v>102</v>
      </c>
      <c r="PIL435" s="87" t="s">
        <v>102</v>
      </c>
      <c r="PIM435" s="87" t="s">
        <v>102</v>
      </c>
      <c r="PIN435" s="87" t="s">
        <v>102</v>
      </c>
      <c r="PIO435" s="87" t="s">
        <v>102</v>
      </c>
      <c r="PIP435" s="87" t="s">
        <v>102</v>
      </c>
      <c r="PIQ435" s="87" t="s">
        <v>102</v>
      </c>
      <c r="PIR435" s="87" t="s">
        <v>102</v>
      </c>
      <c r="PIS435" s="87" t="s">
        <v>102</v>
      </c>
      <c r="PIT435" s="87" t="s">
        <v>102</v>
      </c>
      <c r="PIU435" s="87" t="s">
        <v>102</v>
      </c>
      <c r="PIV435" s="87" t="s">
        <v>102</v>
      </c>
      <c r="PIW435" s="87" t="s">
        <v>102</v>
      </c>
      <c r="PIX435" s="87" t="s">
        <v>102</v>
      </c>
      <c r="PIY435" s="87" t="s">
        <v>102</v>
      </c>
      <c r="PIZ435" s="87" t="s">
        <v>102</v>
      </c>
      <c r="PJA435" s="87" t="s">
        <v>102</v>
      </c>
      <c r="PJB435" s="87" t="s">
        <v>102</v>
      </c>
      <c r="PJC435" s="87" t="s">
        <v>102</v>
      </c>
      <c r="PJD435" s="87" t="s">
        <v>102</v>
      </c>
      <c r="PJE435" s="87" t="s">
        <v>102</v>
      </c>
      <c r="PJF435" s="87" t="s">
        <v>102</v>
      </c>
      <c r="PJG435" s="87" t="s">
        <v>102</v>
      </c>
      <c r="PJH435" s="87" t="s">
        <v>102</v>
      </c>
      <c r="PJI435" s="87" t="s">
        <v>102</v>
      </c>
      <c r="PJJ435" s="87" t="s">
        <v>102</v>
      </c>
      <c r="PJK435" s="87" t="s">
        <v>102</v>
      </c>
      <c r="PJL435" s="87" t="s">
        <v>102</v>
      </c>
      <c r="PJM435" s="87" t="s">
        <v>102</v>
      </c>
      <c r="PJN435" s="87" t="s">
        <v>102</v>
      </c>
      <c r="PJO435" s="87" t="s">
        <v>102</v>
      </c>
      <c r="PJP435" s="87" t="s">
        <v>102</v>
      </c>
      <c r="PJQ435" s="87" t="s">
        <v>102</v>
      </c>
      <c r="PJR435" s="87" t="s">
        <v>102</v>
      </c>
      <c r="PJS435" s="87" t="s">
        <v>102</v>
      </c>
      <c r="PJT435" s="87" t="s">
        <v>102</v>
      </c>
      <c r="PJU435" s="87" t="s">
        <v>102</v>
      </c>
      <c r="PJV435" s="87" t="s">
        <v>102</v>
      </c>
      <c r="PJW435" s="87" t="s">
        <v>102</v>
      </c>
      <c r="PJX435" s="87" t="s">
        <v>102</v>
      </c>
      <c r="PJY435" s="87" t="s">
        <v>102</v>
      </c>
      <c r="PJZ435" s="87" t="s">
        <v>102</v>
      </c>
      <c r="PKA435" s="87" t="s">
        <v>102</v>
      </c>
      <c r="PKB435" s="87" t="s">
        <v>102</v>
      </c>
      <c r="PKC435" s="87" t="s">
        <v>102</v>
      </c>
      <c r="PKD435" s="87" t="s">
        <v>102</v>
      </c>
      <c r="PKE435" s="87" t="s">
        <v>102</v>
      </c>
      <c r="PKF435" s="87" t="s">
        <v>102</v>
      </c>
      <c r="PKG435" s="87" t="s">
        <v>102</v>
      </c>
      <c r="PKH435" s="87" t="s">
        <v>102</v>
      </c>
      <c r="PKI435" s="87" t="s">
        <v>102</v>
      </c>
      <c r="PKJ435" s="87" t="s">
        <v>102</v>
      </c>
      <c r="PKK435" s="87" t="s">
        <v>102</v>
      </c>
      <c r="PKL435" s="87" t="s">
        <v>102</v>
      </c>
      <c r="PKM435" s="87" t="s">
        <v>102</v>
      </c>
      <c r="PKN435" s="87" t="s">
        <v>102</v>
      </c>
      <c r="PKO435" s="87" t="s">
        <v>102</v>
      </c>
      <c r="PKP435" s="87" t="s">
        <v>102</v>
      </c>
      <c r="PKQ435" s="87" t="s">
        <v>102</v>
      </c>
      <c r="PKR435" s="87" t="s">
        <v>102</v>
      </c>
      <c r="PKS435" s="87" t="s">
        <v>102</v>
      </c>
      <c r="PKT435" s="87" t="s">
        <v>102</v>
      </c>
      <c r="PKU435" s="87" t="s">
        <v>102</v>
      </c>
      <c r="PKV435" s="87" t="s">
        <v>102</v>
      </c>
      <c r="PKW435" s="87" t="s">
        <v>102</v>
      </c>
      <c r="PKX435" s="87" t="s">
        <v>102</v>
      </c>
      <c r="PKY435" s="87" t="s">
        <v>102</v>
      </c>
      <c r="PKZ435" s="87" t="s">
        <v>102</v>
      </c>
      <c r="PLA435" s="87" t="s">
        <v>102</v>
      </c>
      <c r="PLB435" s="87" t="s">
        <v>102</v>
      </c>
      <c r="PLC435" s="87" t="s">
        <v>102</v>
      </c>
      <c r="PLD435" s="87" t="s">
        <v>102</v>
      </c>
      <c r="PLE435" s="87" t="s">
        <v>102</v>
      </c>
      <c r="PLF435" s="87" t="s">
        <v>102</v>
      </c>
      <c r="PLG435" s="87" t="s">
        <v>102</v>
      </c>
      <c r="PLH435" s="87" t="s">
        <v>102</v>
      </c>
      <c r="PLI435" s="87" t="s">
        <v>102</v>
      </c>
      <c r="PLJ435" s="87" t="s">
        <v>102</v>
      </c>
      <c r="PLK435" s="87" t="s">
        <v>102</v>
      </c>
      <c r="PLL435" s="87" t="s">
        <v>102</v>
      </c>
      <c r="PLM435" s="87" t="s">
        <v>102</v>
      </c>
      <c r="PLN435" s="87" t="s">
        <v>102</v>
      </c>
      <c r="PLO435" s="87" t="s">
        <v>102</v>
      </c>
      <c r="PLP435" s="87" t="s">
        <v>102</v>
      </c>
      <c r="PLQ435" s="87" t="s">
        <v>102</v>
      </c>
      <c r="PLR435" s="87" t="s">
        <v>102</v>
      </c>
      <c r="PLS435" s="87" t="s">
        <v>102</v>
      </c>
      <c r="PLT435" s="87" t="s">
        <v>102</v>
      </c>
      <c r="PLU435" s="87" t="s">
        <v>102</v>
      </c>
      <c r="PLV435" s="87" t="s">
        <v>102</v>
      </c>
      <c r="PLW435" s="87" t="s">
        <v>102</v>
      </c>
      <c r="PLX435" s="87" t="s">
        <v>102</v>
      </c>
      <c r="PLY435" s="87" t="s">
        <v>102</v>
      </c>
      <c r="PLZ435" s="87" t="s">
        <v>102</v>
      </c>
      <c r="PMA435" s="87" t="s">
        <v>102</v>
      </c>
      <c r="PMB435" s="87" t="s">
        <v>102</v>
      </c>
      <c r="PMC435" s="87" t="s">
        <v>102</v>
      </c>
      <c r="PMD435" s="87" t="s">
        <v>102</v>
      </c>
      <c r="PME435" s="87" t="s">
        <v>102</v>
      </c>
      <c r="PMF435" s="87" t="s">
        <v>102</v>
      </c>
      <c r="PMG435" s="87" t="s">
        <v>102</v>
      </c>
      <c r="PMH435" s="87" t="s">
        <v>102</v>
      </c>
      <c r="PMI435" s="87" t="s">
        <v>102</v>
      </c>
      <c r="PMJ435" s="87" t="s">
        <v>102</v>
      </c>
      <c r="PMK435" s="87" t="s">
        <v>102</v>
      </c>
      <c r="PML435" s="87" t="s">
        <v>102</v>
      </c>
      <c r="PMM435" s="87" t="s">
        <v>102</v>
      </c>
      <c r="PMN435" s="87" t="s">
        <v>102</v>
      </c>
      <c r="PMO435" s="87" t="s">
        <v>102</v>
      </c>
      <c r="PMP435" s="87" t="s">
        <v>102</v>
      </c>
      <c r="PMQ435" s="87" t="s">
        <v>102</v>
      </c>
      <c r="PMR435" s="87" t="s">
        <v>102</v>
      </c>
      <c r="PMS435" s="87" t="s">
        <v>102</v>
      </c>
      <c r="PMT435" s="87" t="s">
        <v>102</v>
      </c>
      <c r="PMU435" s="87" t="s">
        <v>102</v>
      </c>
      <c r="PMV435" s="87" t="s">
        <v>102</v>
      </c>
      <c r="PMW435" s="87" t="s">
        <v>102</v>
      </c>
      <c r="PMX435" s="87" t="s">
        <v>102</v>
      </c>
      <c r="PMY435" s="87" t="s">
        <v>102</v>
      </c>
      <c r="PMZ435" s="87" t="s">
        <v>102</v>
      </c>
      <c r="PNA435" s="87" t="s">
        <v>102</v>
      </c>
      <c r="PNB435" s="87" t="s">
        <v>102</v>
      </c>
      <c r="PNC435" s="87" t="s">
        <v>102</v>
      </c>
      <c r="PND435" s="87" t="s">
        <v>102</v>
      </c>
      <c r="PNE435" s="87" t="s">
        <v>102</v>
      </c>
      <c r="PNF435" s="87" t="s">
        <v>102</v>
      </c>
      <c r="PNG435" s="87" t="s">
        <v>102</v>
      </c>
      <c r="PNH435" s="87" t="s">
        <v>102</v>
      </c>
      <c r="PNI435" s="87" t="s">
        <v>102</v>
      </c>
      <c r="PNJ435" s="87" t="s">
        <v>102</v>
      </c>
      <c r="PNK435" s="87" t="s">
        <v>102</v>
      </c>
      <c r="PNL435" s="87" t="s">
        <v>102</v>
      </c>
      <c r="PNM435" s="87" t="s">
        <v>102</v>
      </c>
      <c r="PNN435" s="87" t="s">
        <v>102</v>
      </c>
      <c r="PNO435" s="87" t="s">
        <v>102</v>
      </c>
      <c r="PNP435" s="87" t="s">
        <v>102</v>
      </c>
      <c r="PNQ435" s="87" t="s">
        <v>102</v>
      </c>
      <c r="PNR435" s="87" t="s">
        <v>102</v>
      </c>
      <c r="PNS435" s="87" t="s">
        <v>102</v>
      </c>
      <c r="PNT435" s="87" t="s">
        <v>102</v>
      </c>
      <c r="PNU435" s="87" t="s">
        <v>102</v>
      </c>
      <c r="PNV435" s="87" t="s">
        <v>102</v>
      </c>
      <c r="PNW435" s="87" t="s">
        <v>102</v>
      </c>
      <c r="PNX435" s="87" t="s">
        <v>102</v>
      </c>
      <c r="PNY435" s="87" t="s">
        <v>102</v>
      </c>
      <c r="PNZ435" s="87" t="s">
        <v>102</v>
      </c>
      <c r="POA435" s="87" t="s">
        <v>102</v>
      </c>
      <c r="POB435" s="87" t="s">
        <v>102</v>
      </c>
      <c r="POC435" s="87" t="s">
        <v>102</v>
      </c>
      <c r="POD435" s="87" t="s">
        <v>102</v>
      </c>
      <c r="POE435" s="87" t="s">
        <v>102</v>
      </c>
      <c r="POF435" s="87" t="s">
        <v>102</v>
      </c>
      <c r="POG435" s="87" t="s">
        <v>102</v>
      </c>
      <c r="POH435" s="87" t="s">
        <v>102</v>
      </c>
      <c r="POI435" s="87" t="s">
        <v>102</v>
      </c>
      <c r="POJ435" s="87" t="s">
        <v>102</v>
      </c>
      <c r="POK435" s="87" t="s">
        <v>102</v>
      </c>
      <c r="POL435" s="87" t="s">
        <v>102</v>
      </c>
      <c r="POM435" s="87" t="s">
        <v>102</v>
      </c>
      <c r="PON435" s="87" t="s">
        <v>102</v>
      </c>
      <c r="POO435" s="87" t="s">
        <v>102</v>
      </c>
      <c r="POP435" s="87" t="s">
        <v>102</v>
      </c>
      <c r="POQ435" s="87" t="s">
        <v>102</v>
      </c>
      <c r="POR435" s="87" t="s">
        <v>102</v>
      </c>
      <c r="POS435" s="87" t="s">
        <v>102</v>
      </c>
      <c r="POT435" s="87" t="s">
        <v>102</v>
      </c>
      <c r="POU435" s="87" t="s">
        <v>102</v>
      </c>
      <c r="POV435" s="87" t="s">
        <v>102</v>
      </c>
      <c r="POW435" s="87" t="s">
        <v>102</v>
      </c>
      <c r="POX435" s="87" t="s">
        <v>102</v>
      </c>
      <c r="POY435" s="87" t="s">
        <v>102</v>
      </c>
      <c r="POZ435" s="87" t="s">
        <v>102</v>
      </c>
      <c r="PPA435" s="87" t="s">
        <v>102</v>
      </c>
      <c r="PPB435" s="87" t="s">
        <v>102</v>
      </c>
      <c r="PPC435" s="87" t="s">
        <v>102</v>
      </c>
      <c r="PPD435" s="87" t="s">
        <v>102</v>
      </c>
      <c r="PPE435" s="87" t="s">
        <v>102</v>
      </c>
      <c r="PPF435" s="87" t="s">
        <v>102</v>
      </c>
      <c r="PPG435" s="87" t="s">
        <v>102</v>
      </c>
      <c r="PPH435" s="87" t="s">
        <v>102</v>
      </c>
      <c r="PPI435" s="87" t="s">
        <v>102</v>
      </c>
      <c r="PPJ435" s="87" t="s">
        <v>102</v>
      </c>
      <c r="PPK435" s="87" t="s">
        <v>102</v>
      </c>
      <c r="PPL435" s="87" t="s">
        <v>102</v>
      </c>
      <c r="PPM435" s="87" t="s">
        <v>102</v>
      </c>
      <c r="PPN435" s="87" t="s">
        <v>102</v>
      </c>
      <c r="PPO435" s="87" t="s">
        <v>102</v>
      </c>
      <c r="PPP435" s="87" t="s">
        <v>102</v>
      </c>
      <c r="PPQ435" s="87" t="s">
        <v>102</v>
      </c>
      <c r="PPR435" s="87" t="s">
        <v>102</v>
      </c>
      <c r="PPS435" s="87" t="s">
        <v>102</v>
      </c>
      <c r="PPT435" s="87" t="s">
        <v>102</v>
      </c>
      <c r="PPU435" s="87" t="s">
        <v>102</v>
      </c>
      <c r="PPV435" s="87" t="s">
        <v>102</v>
      </c>
      <c r="PPW435" s="87" t="s">
        <v>102</v>
      </c>
      <c r="PPX435" s="87" t="s">
        <v>102</v>
      </c>
      <c r="PPY435" s="87" t="s">
        <v>102</v>
      </c>
      <c r="PPZ435" s="87" t="s">
        <v>102</v>
      </c>
      <c r="PQA435" s="87" t="s">
        <v>102</v>
      </c>
      <c r="PQB435" s="87" t="s">
        <v>102</v>
      </c>
      <c r="PQC435" s="87" t="s">
        <v>102</v>
      </c>
      <c r="PQD435" s="87" t="s">
        <v>102</v>
      </c>
      <c r="PQE435" s="87" t="s">
        <v>102</v>
      </c>
      <c r="PQF435" s="87" t="s">
        <v>102</v>
      </c>
      <c r="PQG435" s="87" t="s">
        <v>102</v>
      </c>
      <c r="PQH435" s="87" t="s">
        <v>102</v>
      </c>
      <c r="PQI435" s="87" t="s">
        <v>102</v>
      </c>
      <c r="PQJ435" s="87" t="s">
        <v>102</v>
      </c>
      <c r="PQK435" s="87" t="s">
        <v>102</v>
      </c>
      <c r="PQL435" s="87" t="s">
        <v>102</v>
      </c>
      <c r="PQM435" s="87" t="s">
        <v>102</v>
      </c>
      <c r="PQN435" s="87" t="s">
        <v>102</v>
      </c>
      <c r="PQO435" s="87" t="s">
        <v>102</v>
      </c>
      <c r="PQP435" s="87" t="s">
        <v>102</v>
      </c>
      <c r="PQQ435" s="87" t="s">
        <v>102</v>
      </c>
      <c r="PQR435" s="87" t="s">
        <v>102</v>
      </c>
      <c r="PQS435" s="87" t="s">
        <v>102</v>
      </c>
      <c r="PQT435" s="87" t="s">
        <v>102</v>
      </c>
      <c r="PQU435" s="87" t="s">
        <v>102</v>
      </c>
      <c r="PQV435" s="87" t="s">
        <v>102</v>
      </c>
      <c r="PQW435" s="87" t="s">
        <v>102</v>
      </c>
      <c r="PQX435" s="87" t="s">
        <v>102</v>
      </c>
      <c r="PQY435" s="87" t="s">
        <v>102</v>
      </c>
      <c r="PQZ435" s="87" t="s">
        <v>102</v>
      </c>
      <c r="PRA435" s="87" t="s">
        <v>102</v>
      </c>
      <c r="PRB435" s="87" t="s">
        <v>102</v>
      </c>
      <c r="PRC435" s="87" t="s">
        <v>102</v>
      </c>
      <c r="PRD435" s="87" t="s">
        <v>102</v>
      </c>
      <c r="PRE435" s="87" t="s">
        <v>102</v>
      </c>
      <c r="PRF435" s="87" t="s">
        <v>102</v>
      </c>
      <c r="PRG435" s="87" t="s">
        <v>102</v>
      </c>
      <c r="PRH435" s="87" t="s">
        <v>102</v>
      </c>
      <c r="PRI435" s="87" t="s">
        <v>102</v>
      </c>
      <c r="PRJ435" s="87" t="s">
        <v>102</v>
      </c>
      <c r="PRK435" s="87" t="s">
        <v>102</v>
      </c>
      <c r="PRL435" s="87" t="s">
        <v>102</v>
      </c>
      <c r="PRM435" s="87" t="s">
        <v>102</v>
      </c>
      <c r="PRN435" s="87" t="s">
        <v>102</v>
      </c>
      <c r="PRO435" s="87" t="s">
        <v>102</v>
      </c>
      <c r="PRP435" s="87" t="s">
        <v>102</v>
      </c>
      <c r="PRQ435" s="87" t="s">
        <v>102</v>
      </c>
      <c r="PRR435" s="87" t="s">
        <v>102</v>
      </c>
      <c r="PRS435" s="87" t="s">
        <v>102</v>
      </c>
      <c r="PRT435" s="87" t="s">
        <v>102</v>
      </c>
      <c r="PRU435" s="87" t="s">
        <v>102</v>
      </c>
      <c r="PRV435" s="87" t="s">
        <v>102</v>
      </c>
      <c r="PRW435" s="87" t="s">
        <v>102</v>
      </c>
      <c r="PRX435" s="87" t="s">
        <v>102</v>
      </c>
      <c r="PRY435" s="87" t="s">
        <v>102</v>
      </c>
      <c r="PRZ435" s="87" t="s">
        <v>102</v>
      </c>
      <c r="PSA435" s="87" t="s">
        <v>102</v>
      </c>
      <c r="PSB435" s="87" t="s">
        <v>102</v>
      </c>
      <c r="PSC435" s="87" t="s">
        <v>102</v>
      </c>
      <c r="PSD435" s="87" t="s">
        <v>102</v>
      </c>
      <c r="PSE435" s="87" t="s">
        <v>102</v>
      </c>
      <c r="PSF435" s="87" t="s">
        <v>102</v>
      </c>
      <c r="PSG435" s="87" t="s">
        <v>102</v>
      </c>
      <c r="PSH435" s="87" t="s">
        <v>102</v>
      </c>
      <c r="PSI435" s="87" t="s">
        <v>102</v>
      </c>
      <c r="PSJ435" s="87" t="s">
        <v>102</v>
      </c>
      <c r="PSK435" s="87" t="s">
        <v>102</v>
      </c>
      <c r="PSL435" s="87" t="s">
        <v>102</v>
      </c>
      <c r="PSM435" s="87" t="s">
        <v>102</v>
      </c>
      <c r="PSN435" s="87" t="s">
        <v>102</v>
      </c>
      <c r="PSO435" s="87" t="s">
        <v>102</v>
      </c>
      <c r="PSP435" s="87" t="s">
        <v>102</v>
      </c>
      <c r="PSQ435" s="87" t="s">
        <v>102</v>
      </c>
      <c r="PSR435" s="87" t="s">
        <v>102</v>
      </c>
      <c r="PSS435" s="87" t="s">
        <v>102</v>
      </c>
      <c r="PST435" s="87" t="s">
        <v>102</v>
      </c>
      <c r="PSU435" s="87" t="s">
        <v>102</v>
      </c>
      <c r="PSV435" s="87" t="s">
        <v>102</v>
      </c>
      <c r="PSW435" s="87" t="s">
        <v>102</v>
      </c>
      <c r="PSX435" s="87" t="s">
        <v>102</v>
      </c>
      <c r="PSY435" s="87" t="s">
        <v>102</v>
      </c>
      <c r="PSZ435" s="87" t="s">
        <v>102</v>
      </c>
      <c r="PTA435" s="87" t="s">
        <v>102</v>
      </c>
      <c r="PTB435" s="87" t="s">
        <v>102</v>
      </c>
      <c r="PTC435" s="87" t="s">
        <v>102</v>
      </c>
      <c r="PTD435" s="87" t="s">
        <v>102</v>
      </c>
      <c r="PTE435" s="87" t="s">
        <v>102</v>
      </c>
      <c r="PTF435" s="87" t="s">
        <v>102</v>
      </c>
      <c r="PTG435" s="87" t="s">
        <v>102</v>
      </c>
      <c r="PTH435" s="87" t="s">
        <v>102</v>
      </c>
      <c r="PTI435" s="87" t="s">
        <v>102</v>
      </c>
      <c r="PTJ435" s="87" t="s">
        <v>102</v>
      </c>
      <c r="PTK435" s="87" t="s">
        <v>102</v>
      </c>
      <c r="PTL435" s="87" t="s">
        <v>102</v>
      </c>
      <c r="PTM435" s="87" t="s">
        <v>102</v>
      </c>
      <c r="PTN435" s="87" t="s">
        <v>102</v>
      </c>
      <c r="PTO435" s="87" t="s">
        <v>102</v>
      </c>
      <c r="PTP435" s="87" t="s">
        <v>102</v>
      </c>
      <c r="PTQ435" s="87" t="s">
        <v>102</v>
      </c>
      <c r="PTR435" s="87" t="s">
        <v>102</v>
      </c>
      <c r="PTS435" s="87" t="s">
        <v>102</v>
      </c>
      <c r="PTT435" s="87" t="s">
        <v>102</v>
      </c>
      <c r="PTU435" s="87" t="s">
        <v>102</v>
      </c>
      <c r="PTV435" s="87" t="s">
        <v>102</v>
      </c>
      <c r="PTW435" s="87" t="s">
        <v>102</v>
      </c>
      <c r="PTX435" s="87" t="s">
        <v>102</v>
      </c>
      <c r="PTY435" s="87" t="s">
        <v>102</v>
      </c>
      <c r="PTZ435" s="87" t="s">
        <v>102</v>
      </c>
      <c r="PUA435" s="87" t="s">
        <v>102</v>
      </c>
      <c r="PUB435" s="87" t="s">
        <v>102</v>
      </c>
      <c r="PUC435" s="87" t="s">
        <v>102</v>
      </c>
      <c r="PUD435" s="87" t="s">
        <v>102</v>
      </c>
      <c r="PUE435" s="87" t="s">
        <v>102</v>
      </c>
      <c r="PUF435" s="87" t="s">
        <v>102</v>
      </c>
      <c r="PUG435" s="87" t="s">
        <v>102</v>
      </c>
      <c r="PUH435" s="87" t="s">
        <v>102</v>
      </c>
      <c r="PUI435" s="87" t="s">
        <v>102</v>
      </c>
      <c r="PUJ435" s="87" t="s">
        <v>102</v>
      </c>
      <c r="PUK435" s="87" t="s">
        <v>102</v>
      </c>
      <c r="PUL435" s="87" t="s">
        <v>102</v>
      </c>
      <c r="PUM435" s="87" t="s">
        <v>102</v>
      </c>
      <c r="PUN435" s="87" t="s">
        <v>102</v>
      </c>
      <c r="PUO435" s="87" t="s">
        <v>102</v>
      </c>
      <c r="PUP435" s="87" t="s">
        <v>102</v>
      </c>
      <c r="PUQ435" s="87" t="s">
        <v>102</v>
      </c>
      <c r="PUR435" s="87" t="s">
        <v>102</v>
      </c>
      <c r="PUS435" s="87" t="s">
        <v>102</v>
      </c>
      <c r="PUT435" s="87" t="s">
        <v>102</v>
      </c>
      <c r="PUU435" s="87" t="s">
        <v>102</v>
      </c>
      <c r="PUV435" s="87" t="s">
        <v>102</v>
      </c>
      <c r="PUW435" s="87" t="s">
        <v>102</v>
      </c>
      <c r="PUX435" s="87" t="s">
        <v>102</v>
      </c>
      <c r="PUY435" s="87" t="s">
        <v>102</v>
      </c>
      <c r="PUZ435" s="87" t="s">
        <v>102</v>
      </c>
      <c r="PVA435" s="87" t="s">
        <v>102</v>
      </c>
      <c r="PVB435" s="87" t="s">
        <v>102</v>
      </c>
      <c r="PVC435" s="87" t="s">
        <v>102</v>
      </c>
      <c r="PVD435" s="87" t="s">
        <v>102</v>
      </c>
      <c r="PVE435" s="87" t="s">
        <v>102</v>
      </c>
      <c r="PVF435" s="87" t="s">
        <v>102</v>
      </c>
      <c r="PVG435" s="87" t="s">
        <v>102</v>
      </c>
      <c r="PVH435" s="87" t="s">
        <v>102</v>
      </c>
      <c r="PVI435" s="87" t="s">
        <v>102</v>
      </c>
      <c r="PVJ435" s="87" t="s">
        <v>102</v>
      </c>
      <c r="PVK435" s="87" t="s">
        <v>102</v>
      </c>
      <c r="PVL435" s="87" t="s">
        <v>102</v>
      </c>
      <c r="PVM435" s="87" t="s">
        <v>102</v>
      </c>
      <c r="PVN435" s="87" t="s">
        <v>102</v>
      </c>
      <c r="PVO435" s="87" t="s">
        <v>102</v>
      </c>
      <c r="PVP435" s="87" t="s">
        <v>102</v>
      </c>
      <c r="PVQ435" s="87" t="s">
        <v>102</v>
      </c>
      <c r="PVR435" s="87" t="s">
        <v>102</v>
      </c>
      <c r="PVS435" s="87" t="s">
        <v>102</v>
      </c>
      <c r="PVT435" s="87" t="s">
        <v>102</v>
      </c>
      <c r="PVU435" s="87" t="s">
        <v>102</v>
      </c>
      <c r="PVV435" s="87" t="s">
        <v>102</v>
      </c>
      <c r="PVW435" s="87" t="s">
        <v>102</v>
      </c>
      <c r="PVX435" s="87" t="s">
        <v>102</v>
      </c>
      <c r="PVY435" s="87" t="s">
        <v>102</v>
      </c>
      <c r="PVZ435" s="87" t="s">
        <v>102</v>
      </c>
      <c r="PWA435" s="87" t="s">
        <v>102</v>
      </c>
      <c r="PWB435" s="87" t="s">
        <v>102</v>
      </c>
      <c r="PWC435" s="87" t="s">
        <v>102</v>
      </c>
      <c r="PWD435" s="87" t="s">
        <v>102</v>
      </c>
      <c r="PWE435" s="87" t="s">
        <v>102</v>
      </c>
      <c r="PWF435" s="87" t="s">
        <v>102</v>
      </c>
      <c r="PWG435" s="87" t="s">
        <v>102</v>
      </c>
      <c r="PWH435" s="87" t="s">
        <v>102</v>
      </c>
      <c r="PWI435" s="87" t="s">
        <v>102</v>
      </c>
      <c r="PWJ435" s="87" t="s">
        <v>102</v>
      </c>
      <c r="PWK435" s="87" t="s">
        <v>102</v>
      </c>
      <c r="PWL435" s="87" t="s">
        <v>102</v>
      </c>
      <c r="PWM435" s="87" t="s">
        <v>102</v>
      </c>
      <c r="PWN435" s="87" t="s">
        <v>102</v>
      </c>
      <c r="PWO435" s="87" t="s">
        <v>102</v>
      </c>
      <c r="PWP435" s="87" t="s">
        <v>102</v>
      </c>
      <c r="PWQ435" s="87" t="s">
        <v>102</v>
      </c>
      <c r="PWR435" s="87" t="s">
        <v>102</v>
      </c>
      <c r="PWS435" s="87" t="s">
        <v>102</v>
      </c>
      <c r="PWT435" s="87" t="s">
        <v>102</v>
      </c>
      <c r="PWU435" s="87" t="s">
        <v>102</v>
      </c>
      <c r="PWV435" s="87" t="s">
        <v>102</v>
      </c>
      <c r="PWW435" s="87" t="s">
        <v>102</v>
      </c>
      <c r="PWX435" s="87" t="s">
        <v>102</v>
      </c>
      <c r="PWY435" s="87" t="s">
        <v>102</v>
      </c>
      <c r="PWZ435" s="87" t="s">
        <v>102</v>
      </c>
      <c r="PXA435" s="87" t="s">
        <v>102</v>
      </c>
      <c r="PXB435" s="87" t="s">
        <v>102</v>
      </c>
      <c r="PXC435" s="87" t="s">
        <v>102</v>
      </c>
      <c r="PXD435" s="87" t="s">
        <v>102</v>
      </c>
      <c r="PXE435" s="87" t="s">
        <v>102</v>
      </c>
      <c r="PXF435" s="87" t="s">
        <v>102</v>
      </c>
      <c r="PXG435" s="87" t="s">
        <v>102</v>
      </c>
      <c r="PXH435" s="87" t="s">
        <v>102</v>
      </c>
      <c r="PXI435" s="87" t="s">
        <v>102</v>
      </c>
      <c r="PXJ435" s="87" t="s">
        <v>102</v>
      </c>
      <c r="PXK435" s="87" t="s">
        <v>102</v>
      </c>
      <c r="PXL435" s="87" t="s">
        <v>102</v>
      </c>
      <c r="PXM435" s="87" t="s">
        <v>102</v>
      </c>
      <c r="PXN435" s="87" t="s">
        <v>102</v>
      </c>
      <c r="PXO435" s="87" t="s">
        <v>102</v>
      </c>
      <c r="PXP435" s="87" t="s">
        <v>102</v>
      </c>
      <c r="PXQ435" s="87" t="s">
        <v>102</v>
      </c>
      <c r="PXR435" s="87" t="s">
        <v>102</v>
      </c>
      <c r="PXS435" s="87" t="s">
        <v>102</v>
      </c>
      <c r="PXT435" s="87" t="s">
        <v>102</v>
      </c>
      <c r="PXU435" s="87" t="s">
        <v>102</v>
      </c>
      <c r="PXV435" s="87" t="s">
        <v>102</v>
      </c>
      <c r="PXW435" s="87" t="s">
        <v>102</v>
      </c>
      <c r="PXX435" s="87" t="s">
        <v>102</v>
      </c>
      <c r="PXY435" s="87" t="s">
        <v>102</v>
      </c>
      <c r="PXZ435" s="87" t="s">
        <v>102</v>
      </c>
      <c r="PYA435" s="87" t="s">
        <v>102</v>
      </c>
      <c r="PYB435" s="87" t="s">
        <v>102</v>
      </c>
      <c r="PYC435" s="87" t="s">
        <v>102</v>
      </c>
      <c r="PYD435" s="87" t="s">
        <v>102</v>
      </c>
      <c r="PYE435" s="87" t="s">
        <v>102</v>
      </c>
      <c r="PYF435" s="87" t="s">
        <v>102</v>
      </c>
      <c r="PYG435" s="87" t="s">
        <v>102</v>
      </c>
      <c r="PYH435" s="87" t="s">
        <v>102</v>
      </c>
      <c r="PYI435" s="87" t="s">
        <v>102</v>
      </c>
      <c r="PYJ435" s="87" t="s">
        <v>102</v>
      </c>
      <c r="PYK435" s="87" t="s">
        <v>102</v>
      </c>
      <c r="PYL435" s="87" t="s">
        <v>102</v>
      </c>
      <c r="PYM435" s="87" t="s">
        <v>102</v>
      </c>
      <c r="PYN435" s="87" t="s">
        <v>102</v>
      </c>
      <c r="PYO435" s="87" t="s">
        <v>102</v>
      </c>
      <c r="PYP435" s="87" t="s">
        <v>102</v>
      </c>
      <c r="PYQ435" s="87" t="s">
        <v>102</v>
      </c>
      <c r="PYR435" s="87" t="s">
        <v>102</v>
      </c>
      <c r="PYS435" s="87" t="s">
        <v>102</v>
      </c>
      <c r="PYT435" s="87" t="s">
        <v>102</v>
      </c>
      <c r="PYU435" s="87" t="s">
        <v>102</v>
      </c>
      <c r="PYV435" s="87" t="s">
        <v>102</v>
      </c>
      <c r="PYW435" s="87" t="s">
        <v>102</v>
      </c>
      <c r="PYX435" s="87" t="s">
        <v>102</v>
      </c>
      <c r="PYY435" s="87" t="s">
        <v>102</v>
      </c>
      <c r="PYZ435" s="87" t="s">
        <v>102</v>
      </c>
      <c r="PZA435" s="87" t="s">
        <v>102</v>
      </c>
      <c r="PZB435" s="87" t="s">
        <v>102</v>
      </c>
      <c r="PZC435" s="87" t="s">
        <v>102</v>
      </c>
      <c r="PZD435" s="87" t="s">
        <v>102</v>
      </c>
      <c r="PZE435" s="87" t="s">
        <v>102</v>
      </c>
      <c r="PZF435" s="87" t="s">
        <v>102</v>
      </c>
      <c r="PZG435" s="87" t="s">
        <v>102</v>
      </c>
      <c r="PZH435" s="87" t="s">
        <v>102</v>
      </c>
      <c r="PZI435" s="87" t="s">
        <v>102</v>
      </c>
      <c r="PZJ435" s="87" t="s">
        <v>102</v>
      </c>
      <c r="PZK435" s="87" t="s">
        <v>102</v>
      </c>
      <c r="PZL435" s="87" t="s">
        <v>102</v>
      </c>
      <c r="PZM435" s="87" t="s">
        <v>102</v>
      </c>
      <c r="PZN435" s="87" t="s">
        <v>102</v>
      </c>
      <c r="PZO435" s="87" t="s">
        <v>102</v>
      </c>
      <c r="PZP435" s="87" t="s">
        <v>102</v>
      </c>
      <c r="PZQ435" s="87" t="s">
        <v>102</v>
      </c>
      <c r="PZR435" s="87" t="s">
        <v>102</v>
      </c>
      <c r="PZS435" s="87" t="s">
        <v>102</v>
      </c>
      <c r="PZT435" s="87" t="s">
        <v>102</v>
      </c>
      <c r="PZU435" s="87" t="s">
        <v>102</v>
      </c>
      <c r="PZV435" s="87" t="s">
        <v>102</v>
      </c>
      <c r="PZW435" s="87" t="s">
        <v>102</v>
      </c>
      <c r="PZX435" s="87" t="s">
        <v>102</v>
      </c>
      <c r="PZY435" s="87" t="s">
        <v>102</v>
      </c>
      <c r="PZZ435" s="87" t="s">
        <v>102</v>
      </c>
      <c r="QAA435" s="87" t="s">
        <v>102</v>
      </c>
      <c r="QAB435" s="87" t="s">
        <v>102</v>
      </c>
      <c r="QAC435" s="87" t="s">
        <v>102</v>
      </c>
      <c r="QAD435" s="87" t="s">
        <v>102</v>
      </c>
      <c r="QAE435" s="87" t="s">
        <v>102</v>
      </c>
      <c r="QAF435" s="87" t="s">
        <v>102</v>
      </c>
      <c r="QAG435" s="87" t="s">
        <v>102</v>
      </c>
      <c r="QAH435" s="87" t="s">
        <v>102</v>
      </c>
      <c r="QAI435" s="87" t="s">
        <v>102</v>
      </c>
      <c r="QAJ435" s="87" t="s">
        <v>102</v>
      </c>
      <c r="QAK435" s="87" t="s">
        <v>102</v>
      </c>
      <c r="QAL435" s="87" t="s">
        <v>102</v>
      </c>
      <c r="QAM435" s="87" t="s">
        <v>102</v>
      </c>
      <c r="QAN435" s="87" t="s">
        <v>102</v>
      </c>
      <c r="QAO435" s="87" t="s">
        <v>102</v>
      </c>
      <c r="QAP435" s="87" t="s">
        <v>102</v>
      </c>
      <c r="QAQ435" s="87" t="s">
        <v>102</v>
      </c>
      <c r="QAR435" s="87" t="s">
        <v>102</v>
      </c>
      <c r="QAS435" s="87" t="s">
        <v>102</v>
      </c>
      <c r="QAT435" s="87" t="s">
        <v>102</v>
      </c>
      <c r="QAU435" s="87" t="s">
        <v>102</v>
      </c>
      <c r="QAV435" s="87" t="s">
        <v>102</v>
      </c>
      <c r="QAW435" s="87" t="s">
        <v>102</v>
      </c>
      <c r="QAX435" s="87" t="s">
        <v>102</v>
      </c>
      <c r="QAY435" s="87" t="s">
        <v>102</v>
      </c>
      <c r="QAZ435" s="87" t="s">
        <v>102</v>
      </c>
      <c r="QBA435" s="87" t="s">
        <v>102</v>
      </c>
      <c r="QBB435" s="87" t="s">
        <v>102</v>
      </c>
      <c r="QBC435" s="87" t="s">
        <v>102</v>
      </c>
      <c r="QBD435" s="87" t="s">
        <v>102</v>
      </c>
      <c r="QBE435" s="87" t="s">
        <v>102</v>
      </c>
      <c r="QBF435" s="87" t="s">
        <v>102</v>
      </c>
      <c r="QBG435" s="87" t="s">
        <v>102</v>
      </c>
      <c r="QBH435" s="87" t="s">
        <v>102</v>
      </c>
      <c r="QBI435" s="87" t="s">
        <v>102</v>
      </c>
      <c r="QBJ435" s="87" t="s">
        <v>102</v>
      </c>
      <c r="QBK435" s="87" t="s">
        <v>102</v>
      </c>
      <c r="QBL435" s="87" t="s">
        <v>102</v>
      </c>
      <c r="QBM435" s="87" t="s">
        <v>102</v>
      </c>
      <c r="QBN435" s="87" t="s">
        <v>102</v>
      </c>
      <c r="QBO435" s="87" t="s">
        <v>102</v>
      </c>
      <c r="QBP435" s="87" t="s">
        <v>102</v>
      </c>
      <c r="QBQ435" s="87" t="s">
        <v>102</v>
      </c>
      <c r="QBR435" s="87" t="s">
        <v>102</v>
      </c>
      <c r="QBS435" s="87" t="s">
        <v>102</v>
      </c>
      <c r="QBT435" s="87" t="s">
        <v>102</v>
      </c>
      <c r="QBU435" s="87" t="s">
        <v>102</v>
      </c>
      <c r="QBV435" s="87" t="s">
        <v>102</v>
      </c>
      <c r="QBW435" s="87" t="s">
        <v>102</v>
      </c>
      <c r="QBX435" s="87" t="s">
        <v>102</v>
      </c>
      <c r="QBY435" s="87" t="s">
        <v>102</v>
      </c>
      <c r="QBZ435" s="87" t="s">
        <v>102</v>
      </c>
      <c r="QCA435" s="87" t="s">
        <v>102</v>
      </c>
      <c r="QCB435" s="87" t="s">
        <v>102</v>
      </c>
      <c r="QCC435" s="87" t="s">
        <v>102</v>
      </c>
      <c r="QCD435" s="87" t="s">
        <v>102</v>
      </c>
      <c r="QCE435" s="87" t="s">
        <v>102</v>
      </c>
      <c r="QCF435" s="87" t="s">
        <v>102</v>
      </c>
      <c r="QCG435" s="87" t="s">
        <v>102</v>
      </c>
      <c r="QCH435" s="87" t="s">
        <v>102</v>
      </c>
      <c r="QCI435" s="87" t="s">
        <v>102</v>
      </c>
      <c r="QCJ435" s="87" t="s">
        <v>102</v>
      </c>
      <c r="QCK435" s="87" t="s">
        <v>102</v>
      </c>
      <c r="QCL435" s="87" t="s">
        <v>102</v>
      </c>
      <c r="QCM435" s="87" t="s">
        <v>102</v>
      </c>
      <c r="QCN435" s="87" t="s">
        <v>102</v>
      </c>
      <c r="QCO435" s="87" t="s">
        <v>102</v>
      </c>
      <c r="QCP435" s="87" t="s">
        <v>102</v>
      </c>
      <c r="QCQ435" s="87" t="s">
        <v>102</v>
      </c>
      <c r="QCR435" s="87" t="s">
        <v>102</v>
      </c>
      <c r="QCS435" s="87" t="s">
        <v>102</v>
      </c>
      <c r="QCT435" s="87" t="s">
        <v>102</v>
      </c>
      <c r="QCU435" s="87" t="s">
        <v>102</v>
      </c>
      <c r="QCV435" s="87" t="s">
        <v>102</v>
      </c>
      <c r="QCW435" s="87" t="s">
        <v>102</v>
      </c>
      <c r="QCX435" s="87" t="s">
        <v>102</v>
      </c>
      <c r="QCY435" s="87" t="s">
        <v>102</v>
      </c>
      <c r="QCZ435" s="87" t="s">
        <v>102</v>
      </c>
      <c r="QDA435" s="87" t="s">
        <v>102</v>
      </c>
      <c r="QDB435" s="87" t="s">
        <v>102</v>
      </c>
      <c r="QDC435" s="87" t="s">
        <v>102</v>
      </c>
      <c r="QDD435" s="87" t="s">
        <v>102</v>
      </c>
      <c r="QDE435" s="87" t="s">
        <v>102</v>
      </c>
      <c r="QDF435" s="87" t="s">
        <v>102</v>
      </c>
      <c r="QDG435" s="87" t="s">
        <v>102</v>
      </c>
      <c r="QDH435" s="87" t="s">
        <v>102</v>
      </c>
      <c r="QDI435" s="87" t="s">
        <v>102</v>
      </c>
      <c r="QDJ435" s="87" t="s">
        <v>102</v>
      </c>
      <c r="QDK435" s="87" t="s">
        <v>102</v>
      </c>
      <c r="QDL435" s="87" t="s">
        <v>102</v>
      </c>
      <c r="QDM435" s="87" t="s">
        <v>102</v>
      </c>
      <c r="QDN435" s="87" t="s">
        <v>102</v>
      </c>
      <c r="QDO435" s="87" t="s">
        <v>102</v>
      </c>
      <c r="QDP435" s="87" t="s">
        <v>102</v>
      </c>
      <c r="QDQ435" s="87" t="s">
        <v>102</v>
      </c>
      <c r="QDR435" s="87" t="s">
        <v>102</v>
      </c>
      <c r="QDS435" s="87" t="s">
        <v>102</v>
      </c>
      <c r="QDT435" s="87" t="s">
        <v>102</v>
      </c>
      <c r="QDU435" s="87" t="s">
        <v>102</v>
      </c>
      <c r="QDV435" s="87" t="s">
        <v>102</v>
      </c>
      <c r="QDW435" s="87" t="s">
        <v>102</v>
      </c>
      <c r="QDX435" s="87" t="s">
        <v>102</v>
      </c>
      <c r="QDY435" s="87" t="s">
        <v>102</v>
      </c>
      <c r="QDZ435" s="87" t="s">
        <v>102</v>
      </c>
      <c r="QEA435" s="87" t="s">
        <v>102</v>
      </c>
      <c r="QEB435" s="87" t="s">
        <v>102</v>
      </c>
      <c r="QEC435" s="87" t="s">
        <v>102</v>
      </c>
      <c r="QED435" s="87" t="s">
        <v>102</v>
      </c>
      <c r="QEE435" s="87" t="s">
        <v>102</v>
      </c>
      <c r="QEF435" s="87" t="s">
        <v>102</v>
      </c>
      <c r="QEG435" s="87" t="s">
        <v>102</v>
      </c>
      <c r="QEH435" s="87" t="s">
        <v>102</v>
      </c>
      <c r="QEI435" s="87" t="s">
        <v>102</v>
      </c>
      <c r="QEJ435" s="87" t="s">
        <v>102</v>
      </c>
      <c r="QEK435" s="87" t="s">
        <v>102</v>
      </c>
      <c r="QEL435" s="87" t="s">
        <v>102</v>
      </c>
      <c r="QEM435" s="87" t="s">
        <v>102</v>
      </c>
      <c r="QEN435" s="87" t="s">
        <v>102</v>
      </c>
      <c r="QEO435" s="87" t="s">
        <v>102</v>
      </c>
      <c r="QEP435" s="87" t="s">
        <v>102</v>
      </c>
      <c r="QEQ435" s="87" t="s">
        <v>102</v>
      </c>
      <c r="QER435" s="87" t="s">
        <v>102</v>
      </c>
      <c r="QES435" s="87" t="s">
        <v>102</v>
      </c>
      <c r="QET435" s="87" t="s">
        <v>102</v>
      </c>
      <c r="QEU435" s="87" t="s">
        <v>102</v>
      </c>
      <c r="QEV435" s="87" t="s">
        <v>102</v>
      </c>
      <c r="QEW435" s="87" t="s">
        <v>102</v>
      </c>
      <c r="QEX435" s="87" t="s">
        <v>102</v>
      </c>
      <c r="QEY435" s="87" t="s">
        <v>102</v>
      </c>
      <c r="QEZ435" s="87" t="s">
        <v>102</v>
      </c>
      <c r="QFA435" s="87" t="s">
        <v>102</v>
      </c>
      <c r="QFB435" s="87" t="s">
        <v>102</v>
      </c>
      <c r="QFC435" s="87" t="s">
        <v>102</v>
      </c>
      <c r="QFD435" s="87" t="s">
        <v>102</v>
      </c>
      <c r="QFE435" s="87" t="s">
        <v>102</v>
      </c>
      <c r="QFF435" s="87" t="s">
        <v>102</v>
      </c>
      <c r="QFG435" s="87" t="s">
        <v>102</v>
      </c>
      <c r="QFH435" s="87" t="s">
        <v>102</v>
      </c>
      <c r="QFI435" s="87" t="s">
        <v>102</v>
      </c>
      <c r="QFJ435" s="87" t="s">
        <v>102</v>
      </c>
      <c r="QFK435" s="87" t="s">
        <v>102</v>
      </c>
      <c r="QFL435" s="87" t="s">
        <v>102</v>
      </c>
      <c r="QFM435" s="87" t="s">
        <v>102</v>
      </c>
      <c r="QFN435" s="87" t="s">
        <v>102</v>
      </c>
      <c r="QFO435" s="87" t="s">
        <v>102</v>
      </c>
      <c r="QFP435" s="87" t="s">
        <v>102</v>
      </c>
      <c r="QFQ435" s="87" t="s">
        <v>102</v>
      </c>
      <c r="QFR435" s="87" t="s">
        <v>102</v>
      </c>
      <c r="QFS435" s="87" t="s">
        <v>102</v>
      </c>
      <c r="QFT435" s="87" t="s">
        <v>102</v>
      </c>
      <c r="QFU435" s="87" t="s">
        <v>102</v>
      </c>
      <c r="QFV435" s="87" t="s">
        <v>102</v>
      </c>
      <c r="QFW435" s="87" t="s">
        <v>102</v>
      </c>
      <c r="QFX435" s="87" t="s">
        <v>102</v>
      </c>
      <c r="QFY435" s="87" t="s">
        <v>102</v>
      </c>
      <c r="QFZ435" s="87" t="s">
        <v>102</v>
      </c>
      <c r="QGA435" s="87" t="s">
        <v>102</v>
      </c>
      <c r="QGB435" s="87" t="s">
        <v>102</v>
      </c>
      <c r="QGC435" s="87" t="s">
        <v>102</v>
      </c>
      <c r="QGD435" s="87" t="s">
        <v>102</v>
      </c>
      <c r="QGE435" s="87" t="s">
        <v>102</v>
      </c>
      <c r="QGF435" s="87" t="s">
        <v>102</v>
      </c>
      <c r="QGG435" s="87" t="s">
        <v>102</v>
      </c>
      <c r="QGH435" s="87" t="s">
        <v>102</v>
      </c>
      <c r="QGI435" s="87" t="s">
        <v>102</v>
      </c>
      <c r="QGJ435" s="87" t="s">
        <v>102</v>
      </c>
      <c r="QGK435" s="87" t="s">
        <v>102</v>
      </c>
      <c r="QGL435" s="87" t="s">
        <v>102</v>
      </c>
      <c r="QGM435" s="87" t="s">
        <v>102</v>
      </c>
      <c r="QGN435" s="87" t="s">
        <v>102</v>
      </c>
      <c r="QGO435" s="87" t="s">
        <v>102</v>
      </c>
      <c r="QGP435" s="87" t="s">
        <v>102</v>
      </c>
      <c r="QGQ435" s="87" t="s">
        <v>102</v>
      </c>
      <c r="QGR435" s="87" t="s">
        <v>102</v>
      </c>
      <c r="QGS435" s="87" t="s">
        <v>102</v>
      </c>
      <c r="QGT435" s="87" t="s">
        <v>102</v>
      </c>
      <c r="QGU435" s="87" t="s">
        <v>102</v>
      </c>
      <c r="QGV435" s="87" t="s">
        <v>102</v>
      </c>
      <c r="QGW435" s="87" t="s">
        <v>102</v>
      </c>
      <c r="QGX435" s="87" t="s">
        <v>102</v>
      </c>
      <c r="QGY435" s="87" t="s">
        <v>102</v>
      </c>
      <c r="QGZ435" s="87" t="s">
        <v>102</v>
      </c>
      <c r="QHA435" s="87" t="s">
        <v>102</v>
      </c>
      <c r="QHB435" s="87" t="s">
        <v>102</v>
      </c>
      <c r="QHC435" s="87" t="s">
        <v>102</v>
      </c>
      <c r="QHD435" s="87" t="s">
        <v>102</v>
      </c>
      <c r="QHE435" s="87" t="s">
        <v>102</v>
      </c>
      <c r="QHF435" s="87" t="s">
        <v>102</v>
      </c>
      <c r="QHG435" s="87" t="s">
        <v>102</v>
      </c>
      <c r="QHH435" s="87" t="s">
        <v>102</v>
      </c>
      <c r="QHI435" s="87" t="s">
        <v>102</v>
      </c>
      <c r="QHJ435" s="87" t="s">
        <v>102</v>
      </c>
      <c r="QHK435" s="87" t="s">
        <v>102</v>
      </c>
      <c r="QHL435" s="87" t="s">
        <v>102</v>
      </c>
      <c r="QHM435" s="87" t="s">
        <v>102</v>
      </c>
      <c r="QHN435" s="87" t="s">
        <v>102</v>
      </c>
      <c r="QHO435" s="87" t="s">
        <v>102</v>
      </c>
      <c r="QHP435" s="87" t="s">
        <v>102</v>
      </c>
      <c r="QHQ435" s="87" t="s">
        <v>102</v>
      </c>
      <c r="QHR435" s="87" t="s">
        <v>102</v>
      </c>
      <c r="QHS435" s="87" t="s">
        <v>102</v>
      </c>
      <c r="QHT435" s="87" t="s">
        <v>102</v>
      </c>
      <c r="QHU435" s="87" t="s">
        <v>102</v>
      </c>
      <c r="QHV435" s="87" t="s">
        <v>102</v>
      </c>
      <c r="QHW435" s="87" t="s">
        <v>102</v>
      </c>
      <c r="QHX435" s="87" t="s">
        <v>102</v>
      </c>
      <c r="QHY435" s="87" t="s">
        <v>102</v>
      </c>
      <c r="QHZ435" s="87" t="s">
        <v>102</v>
      </c>
      <c r="QIA435" s="87" t="s">
        <v>102</v>
      </c>
      <c r="QIB435" s="87" t="s">
        <v>102</v>
      </c>
      <c r="QIC435" s="87" t="s">
        <v>102</v>
      </c>
      <c r="QID435" s="87" t="s">
        <v>102</v>
      </c>
      <c r="QIE435" s="87" t="s">
        <v>102</v>
      </c>
      <c r="QIF435" s="87" t="s">
        <v>102</v>
      </c>
      <c r="QIG435" s="87" t="s">
        <v>102</v>
      </c>
      <c r="QIH435" s="87" t="s">
        <v>102</v>
      </c>
      <c r="QII435" s="87" t="s">
        <v>102</v>
      </c>
      <c r="QIJ435" s="87" t="s">
        <v>102</v>
      </c>
      <c r="QIK435" s="87" t="s">
        <v>102</v>
      </c>
      <c r="QIL435" s="87" t="s">
        <v>102</v>
      </c>
      <c r="QIM435" s="87" t="s">
        <v>102</v>
      </c>
      <c r="QIN435" s="87" t="s">
        <v>102</v>
      </c>
      <c r="QIO435" s="87" t="s">
        <v>102</v>
      </c>
      <c r="QIP435" s="87" t="s">
        <v>102</v>
      </c>
      <c r="QIQ435" s="87" t="s">
        <v>102</v>
      </c>
      <c r="QIR435" s="87" t="s">
        <v>102</v>
      </c>
      <c r="QIS435" s="87" t="s">
        <v>102</v>
      </c>
      <c r="QIT435" s="87" t="s">
        <v>102</v>
      </c>
      <c r="QIU435" s="87" t="s">
        <v>102</v>
      </c>
      <c r="QIV435" s="87" t="s">
        <v>102</v>
      </c>
      <c r="QIW435" s="87" t="s">
        <v>102</v>
      </c>
      <c r="QIX435" s="87" t="s">
        <v>102</v>
      </c>
      <c r="QIY435" s="87" t="s">
        <v>102</v>
      </c>
      <c r="QIZ435" s="87" t="s">
        <v>102</v>
      </c>
      <c r="QJA435" s="87" t="s">
        <v>102</v>
      </c>
      <c r="QJB435" s="87" t="s">
        <v>102</v>
      </c>
      <c r="QJC435" s="87" t="s">
        <v>102</v>
      </c>
      <c r="QJD435" s="87" t="s">
        <v>102</v>
      </c>
      <c r="QJE435" s="87" t="s">
        <v>102</v>
      </c>
      <c r="QJF435" s="87" t="s">
        <v>102</v>
      </c>
      <c r="QJG435" s="87" t="s">
        <v>102</v>
      </c>
      <c r="QJH435" s="87" t="s">
        <v>102</v>
      </c>
      <c r="QJI435" s="87" t="s">
        <v>102</v>
      </c>
      <c r="QJJ435" s="87" t="s">
        <v>102</v>
      </c>
      <c r="QJK435" s="87" t="s">
        <v>102</v>
      </c>
      <c r="QJL435" s="87" t="s">
        <v>102</v>
      </c>
      <c r="QJM435" s="87" t="s">
        <v>102</v>
      </c>
      <c r="QJN435" s="87" t="s">
        <v>102</v>
      </c>
      <c r="QJO435" s="87" t="s">
        <v>102</v>
      </c>
      <c r="QJP435" s="87" t="s">
        <v>102</v>
      </c>
      <c r="QJQ435" s="87" t="s">
        <v>102</v>
      </c>
      <c r="QJR435" s="87" t="s">
        <v>102</v>
      </c>
      <c r="QJS435" s="87" t="s">
        <v>102</v>
      </c>
      <c r="QJT435" s="87" t="s">
        <v>102</v>
      </c>
      <c r="QJU435" s="87" t="s">
        <v>102</v>
      </c>
      <c r="QJV435" s="87" t="s">
        <v>102</v>
      </c>
      <c r="QJW435" s="87" t="s">
        <v>102</v>
      </c>
      <c r="QJX435" s="87" t="s">
        <v>102</v>
      </c>
      <c r="QJY435" s="87" t="s">
        <v>102</v>
      </c>
      <c r="QJZ435" s="87" t="s">
        <v>102</v>
      </c>
      <c r="QKA435" s="87" t="s">
        <v>102</v>
      </c>
      <c r="QKB435" s="87" t="s">
        <v>102</v>
      </c>
      <c r="QKC435" s="87" t="s">
        <v>102</v>
      </c>
      <c r="QKD435" s="87" t="s">
        <v>102</v>
      </c>
      <c r="QKE435" s="87" t="s">
        <v>102</v>
      </c>
      <c r="QKF435" s="87" t="s">
        <v>102</v>
      </c>
      <c r="QKG435" s="87" t="s">
        <v>102</v>
      </c>
      <c r="QKH435" s="87" t="s">
        <v>102</v>
      </c>
      <c r="QKI435" s="87" t="s">
        <v>102</v>
      </c>
      <c r="QKJ435" s="87" t="s">
        <v>102</v>
      </c>
      <c r="QKK435" s="87" t="s">
        <v>102</v>
      </c>
      <c r="QKL435" s="87" t="s">
        <v>102</v>
      </c>
      <c r="QKM435" s="87" t="s">
        <v>102</v>
      </c>
      <c r="QKN435" s="87" t="s">
        <v>102</v>
      </c>
      <c r="QKO435" s="87" t="s">
        <v>102</v>
      </c>
      <c r="QKP435" s="87" t="s">
        <v>102</v>
      </c>
      <c r="QKQ435" s="87" t="s">
        <v>102</v>
      </c>
      <c r="QKR435" s="87" t="s">
        <v>102</v>
      </c>
      <c r="QKS435" s="87" t="s">
        <v>102</v>
      </c>
      <c r="QKT435" s="87" t="s">
        <v>102</v>
      </c>
      <c r="QKU435" s="87" t="s">
        <v>102</v>
      </c>
      <c r="QKV435" s="87" t="s">
        <v>102</v>
      </c>
      <c r="QKW435" s="87" t="s">
        <v>102</v>
      </c>
      <c r="QKX435" s="87" t="s">
        <v>102</v>
      </c>
      <c r="QKY435" s="87" t="s">
        <v>102</v>
      </c>
      <c r="QKZ435" s="87" t="s">
        <v>102</v>
      </c>
      <c r="QLA435" s="87" t="s">
        <v>102</v>
      </c>
      <c r="QLB435" s="87" t="s">
        <v>102</v>
      </c>
      <c r="QLC435" s="87" t="s">
        <v>102</v>
      </c>
      <c r="QLD435" s="87" t="s">
        <v>102</v>
      </c>
      <c r="QLE435" s="87" t="s">
        <v>102</v>
      </c>
      <c r="QLF435" s="87" t="s">
        <v>102</v>
      </c>
      <c r="QLG435" s="87" t="s">
        <v>102</v>
      </c>
      <c r="QLH435" s="87" t="s">
        <v>102</v>
      </c>
      <c r="QLI435" s="87" t="s">
        <v>102</v>
      </c>
      <c r="QLJ435" s="87" t="s">
        <v>102</v>
      </c>
      <c r="QLK435" s="87" t="s">
        <v>102</v>
      </c>
      <c r="QLL435" s="87" t="s">
        <v>102</v>
      </c>
      <c r="QLM435" s="87" t="s">
        <v>102</v>
      </c>
      <c r="QLN435" s="87" t="s">
        <v>102</v>
      </c>
      <c r="QLO435" s="87" t="s">
        <v>102</v>
      </c>
      <c r="QLP435" s="87" t="s">
        <v>102</v>
      </c>
      <c r="QLQ435" s="87" t="s">
        <v>102</v>
      </c>
      <c r="QLR435" s="87" t="s">
        <v>102</v>
      </c>
      <c r="QLS435" s="87" t="s">
        <v>102</v>
      </c>
      <c r="QLT435" s="87" t="s">
        <v>102</v>
      </c>
      <c r="QLU435" s="87" t="s">
        <v>102</v>
      </c>
      <c r="QLV435" s="87" t="s">
        <v>102</v>
      </c>
      <c r="QLW435" s="87" t="s">
        <v>102</v>
      </c>
      <c r="QLX435" s="87" t="s">
        <v>102</v>
      </c>
      <c r="QLY435" s="87" t="s">
        <v>102</v>
      </c>
      <c r="QLZ435" s="87" t="s">
        <v>102</v>
      </c>
      <c r="QMA435" s="87" t="s">
        <v>102</v>
      </c>
      <c r="QMB435" s="87" t="s">
        <v>102</v>
      </c>
      <c r="QMC435" s="87" t="s">
        <v>102</v>
      </c>
      <c r="QMD435" s="87" t="s">
        <v>102</v>
      </c>
      <c r="QME435" s="87" t="s">
        <v>102</v>
      </c>
      <c r="QMF435" s="87" t="s">
        <v>102</v>
      </c>
      <c r="QMG435" s="87" t="s">
        <v>102</v>
      </c>
      <c r="QMH435" s="87" t="s">
        <v>102</v>
      </c>
      <c r="QMI435" s="87" t="s">
        <v>102</v>
      </c>
      <c r="QMJ435" s="87" t="s">
        <v>102</v>
      </c>
      <c r="QMK435" s="87" t="s">
        <v>102</v>
      </c>
      <c r="QML435" s="87" t="s">
        <v>102</v>
      </c>
      <c r="QMM435" s="87" t="s">
        <v>102</v>
      </c>
      <c r="QMN435" s="87" t="s">
        <v>102</v>
      </c>
      <c r="QMO435" s="87" t="s">
        <v>102</v>
      </c>
      <c r="QMP435" s="87" t="s">
        <v>102</v>
      </c>
      <c r="QMQ435" s="87" t="s">
        <v>102</v>
      </c>
      <c r="QMR435" s="87" t="s">
        <v>102</v>
      </c>
      <c r="QMS435" s="87" t="s">
        <v>102</v>
      </c>
      <c r="QMT435" s="87" t="s">
        <v>102</v>
      </c>
      <c r="QMU435" s="87" t="s">
        <v>102</v>
      </c>
      <c r="QMV435" s="87" t="s">
        <v>102</v>
      </c>
      <c r="QMW435" s="87" t="s">
        <v>102</v>
      </c>
      <c r="QMX435" s="87" t="s">
        <v>102</v>
      </c>
      <c r="QMY435" s="87" t="s">
        <v>102</v>
      </c>
      <c r="QMZ435" s="87" t="s">
        <v>102</v>
      </c>
      <c r="QNA435" s="87" t="s">
        <v>102</v>
      </c>
      <c r="QNB435" s="87" t="s">
        <v>102</v>
      </c>
      <c r="QNC435" s="87" t="s">
        <v>102</v>
      </c>
      <c r="QND435" s="87" t="s">
        <v>102</v>
      </c>
      <c r="QNE435" s="87" t="s">
        <v>102</v>
      </c>
      <c r="QNF435" s="87" t="s">
        <v>102</v>
      </c>
      <c r="QNG435" s="87" t="s">
        <v>102</v>
      </c>
      <c r="QNH435" s="87" t="s">
        <v>102</v>
      </c>
      <c r="QNI435" s="87" t="s">
        <v>102</v>
      </c>
      <c r="QNJ435" s="87" t="s">
        <v>102</v>
      </c>
      <c r="QNK435" s="87" t="s">
        <v>102</v>
      </c>
      <c r="QNL435" s="87" t="s">
        <v>102</v>
      </c>
      <c r="QNM435" s="87" t="s">
        <v>102</v>
      </c>
      <c r="QNN435" s="87" t="s">
        <v>102</v>
      </c>
      <c r="QNO435" s="87" t="s">
        <v>102</v>
      </c>
      <c r="QNP435" s="87" t="s">
        <v>102</v>
      </c>
      <c r="QNQ435" s="87" t="s">
        <v>102</v>
      </c>
      <c r="QNR435" s="87" t="s">
        <v>102</v>
      </c>
      <c r="QNS435" s="87" t="s">
        <v>102</v>
      </c>
      <c r="QNT435" s="87" t="s">
        <v>102</v>
      </c>
      <c r="QNU435" s="87" t="s">
        <v>102</v>
      </c>
      <c r="QNV435" s="87" t="s">
        <v>102</v>
      </c>
      <c r="QNW435" s="87" t="s">
        <v>102</v>
      </c>
      <c r="QNX435" s="87" t="s">
        <v>102</v>
      </c>
      <c r="QNY435" s="87" t="s">
        <v>102</v>
      </c>
      <c r="QNZ435" s="87" t="s">
        <v>102</v>
      </c>
      <c r="QOA435" s="87" t="s">
        <v>102</v>
      </c>
      <c r="QOB435" s="87" t="s">
        <v>102</v>
      </c>
      <c r="QOC435" s="87" t="s">
        <v>102</v>
      </c>
      <c r="QOD435" s="87" t="s">
        <v>102</v>
      </c>
      <c r="QOE435" s="87" t="s">
        <v>102</v>
      </c>
      <c r="QOF435" s="87" t="s">
        <v>102</v>
      </c>
      <c r="QOG435" s="87" t="s">
        <v>102</v>
      </c>
      <c r="QOH435" s="87" t="s">
        <v>102</v>
      </c>
      <c r="QOI435" s="87" t="s">
        <v>102</v>
      </c>
      <c r="QOJ435" s="87" t="s">
        <v>102</v>
      </c>
      <c r="QOK435" s="87" t="s">
        <v>102</v>
      </c>
      <c r="QOL435" s="87" t="s">
        <v>102</v>
      </c>
      <c r="QOM435" s="87" t="s">
        <v>102</v>
      </c>
      <c r="QON435" s="87" t="s">
        <v>102</v>
      </c>
      <c r="QOO435" s="87" t="s">
        <v>102</v>
      </c>
      <c r="QOP435" s="87" t="s">
        <v>102</v>
      </c>
      <c r="QOQ435" s="87" t="s">
        <v>102</v>
      </c>
      <c r="QOR435" s="87" t="s">
        <v>102</v>
      </c>
      <c r="QOS435" s="87" t="s">
        <v>102</v>
      </c>
      <c r="QOT435" s="87" t="s">
        <v>102</v>
      </c>
      <c r="QOU435" s="87" t="s">
        <v>102</v>
      </c>
      <c r="QOV435" s="87" t="s">
        <v>102</v>
      </c>
      <c r="QOW435" s="87" t="s">
        <v>102</v>
      </c>
      <c r="QOX435" s="87" t="s">
        <v>102</v>
      </c>
      <c r="QOY435" s="87" t="s">
        <v>102</v>
      </c>
      <c r="QOZ435" s="87" t="s">
        <v>102</v>
      </c>
      <c r="QPA435" s="87" t="s">
        <v>102</v>
      </c>
      <c r="QPB435" s="87" t="s">
        <v>102</v>
      </c>
      <c r="QPC435" s="87" t="s">
        <v>102</v>
      </c>
      <c r="QPD435" s="87" t="s">
        <v>102</v>
      </c>
      <c r="QPE435" s="87" t="s">
        <v>102</v>
      </c>
      <c r="QPF435" s="87" t="s">
        <v>102</v>
      </c>
      <c r="QPG435" s="87" t="s">
        <v>102</v>
      </c>
      <c r="QPH435" s="87" t="s">
        <v>102</v>
      </c>
      <c r="QPI435" s="87" t="s">
        <v>102</v>
      </c>
      <c r="QPJ435" s="87" t="s">
        <v>102</v>
      </c>
      <c r="QPK435" s="87" t="s">
        <v>102</v>
      </c>
      <c r="QPL435" s="87" t="s">
        <v>102</v>
      </c>
      <c r="QPM435" s="87" t="s">
        <v>102</v>
      </c>
      <c r="QPN435" s="87" t="s">
        <v>102</v>
      </c>
      <c r="QPO435" s="87" t="s">
        <v>102</v>
      </c>
      <c r="QPP435" s="87" t="s">
        <v>102</v>
      </c>
      <c r="QPQ435" s="87" t="s">
        <v>102</v>
      </c>
      <c r="QPR435" s="87" t="s">
        <v>102</v>
      </c>
      <c r="QPS435" s="87" t="s">
        <v>102</v>
      </c>
      <c r="QPT435" s="87" t="s">
        <v>102</v>
      </c>
      <c r="QPU435" s="87" t="s">
        <v>102</v>
      </c>
      <c r="QPV435" s="87" t="s">
        <v>102</v>
      </c>
      <c r="QPW435" s="87" t="s">
        <v>102</v>
      </c>
      <c r="QPX435" s="87" t="s">
        <v>102</v>
      </c>
      <c r="QPY435" s="87" t="s">
        <v>102</v>
      </c>
      <c r="QPZ435" s="87" t="s">
        <v>102</v>
      </c>
      <c r="QQA435" s="87" t="s">
        <v>102</v>
      </c>
      <c r="QQB435" s="87" t="s">
        <v>102</v>
      </c>
      <c r="QQC435" s="87" t="s">
        <v>102</v>
      </c>
      <c r="QQD435" s="87" t="s">
        <v>102</v>
      </c>
      <c r="QQE435" s="87" t="s">
        <v>102</v>
      </c>
      <c r="QQF435" s="87" t="s">
        <v>102</v>
      </c>
      <c r="QQG435" s="87" t="s">
        <v>102</v>
      </c>
      <c r="QQH435" s="87" t="s">
        <v>102</v>
      </c>
      <c r="QQI435" s="87" t="s">
        <v>102</v>
      </c>
      <c r="QQJ435" s="87" t="s">
        <v>102</v>
      </c>
      <c r="QQK435" s="87" t="s">
        <v>102</v>
      </c>
      <c r="QQL435" s="87" t="s">
        <v>102</v>
      </c>
      <c r="QQM435" s="87" t="s">
        <v>102</v>
      </c>
      <c r="QQN435" s="87" t="s">
        <v>102</v>
      </c>
      <c r="QQO435" s="87" t="s">
        <v>102</v>
      </c>
      <c r="QQP435" s="87" t="s">
        <v>102</v>
      </c>
      <c r="QQQ435" s="87" t="s">
        <v>102</v>
      </c>
      <c r="QQR435" s="87" t="s">
        <v>102</v>
      </c>
      <c r="QQS435" s="87" t="s">
        <v>102</v>
      </c>
      <c r="QQT435" s="87" t="s">
        <v>102</v>
      </c>
      <c r="QQU435" s="87" t="s">
        <v>102</v>
      </c>
      <c r="QQV435" s="87" t="s">
        <v>102</v>
      </c>
      <c r="QQW435" s="87" t="s">
        <v>102</v>
      </c>
      <c r="QQX435" s="87" t="s">
        <v>102</v>
      </c>
      <c r="QQY435" s="87" t="s">
        <v>102</v>
      </c>
      <c r="QQZ435" s="87" t="s">
        <v>102</v>
      </c>
      <c r="QRA435" s="87" t="s">
        <v>102</v>
      </c>
      <c r="QRB435" s="87" t="s">
        <v>102</v>
      </c>
      <c r="QRC435" s="87" t="s">
        <v>102</v>
      </c>
      <c r="QRD435" s="87" t="s">
        <v>102</v>
      </c>
      <c r="QRE435" s="87" t="s">
        <v>102</v>
      </c>
      <c r="QRF435" s="87" t="s">
        <v>102</v>
      </c>
      <c r="QRG435" s="87" t="s">
        <v>102</v>
      </c>
      <c r="QRH435" s="87" t="s">
        <v>102</v>
      </c>
      <c r="QRI435" s="87" t="s">
        <v>102</v>
      </c>
      <c r="QRJ435" s="87" t="s">
        <v>102</v>
      </c>
      <c r="QRK435" s="87" t="s">
        <v>102</v>
      </c>
      <c r="QRL435" s="87" t="s">
        <v>102</v>
      </c>
      <c r="QRM435" s="87" t="s">
        <v>102</v>
      </c>
      <c r="QRN435" s="87" t="s">
        <v>102</v>
      </c>
      <c r="QRO435" s="87" t="s">
        <v>102</v>
      </c>
      <c r="QRP435" s="87" t="s">
        <v>102</v>
      </c>
      <c r="QRQ435" s="87" t="s">
        <v>102</v>
      </c>
      <c r="QRR435" s="87" t="s">
        <v>102</v>
      </c>
      <c r="QRS435" s="87" t="s">
        <v>102</v>
      </c>
      <c r="QRT435" s="87" t="s">
        <v>102</v>
      </c>
      <c r="QRU435" s="87" t="s">
        <v>102</v>
      </c>
      <c r="QRV435" s="87" t="s">
        <v>102</v>
      </c>
      <c r="QRW435" s="87" t="s">
        <v>102</v>
      </c>
      <c r="QRX435" s="87" t="s">
        <v>102</v>
      </c>
      <c r="QRY435" s="87" t="s">
        <v>102</v>
      </c>
      <c r="QRZ435" s="87" t="s">
        <v>102</v>
      </c>
      <c r="QSA435" s="87" t="s">
        <v>102</v>
      </c>
      <c r="QSB435" s="87" t="s">
        <v>102</v>
      </c>
      <c r="QSC435" s="87" t="s">
        <v>102</v>
      </c>
      <c r="QSD435" s="87" t="s">
        <v>102</v>
      </c>
      <c r="QSE435" s="87" t="s">
        <v>102</v>
      </c>
      <c r="QSF435" s="87" t="s">
        <v>102</v>
      </c>
      <c r="QSG435" s="87" t="s">
        <v>102</v>
      </c>
      <c r="QSH435" s="87" t="s">
        <v>102</v>
      </c>
      <c r="QSI435" s="87" t="s">
        <v>102</v>
      </c>
      <c r="QSJ435" s="87" t="s">
        <v>102</v>
      </c>
      <c r="QSK435" s="87" t="s">
        <v>102</v>
      </c>
      <c r="QSL435" s="87" t="s">
        <v>102</v>
      </c>
      <c r="QSM435" s="87" t="s">
        <v>102</v>
      </c>
      <c r="QSN435" s="87" t="s">
        <v>102</v>
      </c>
      <c r="QSO435" s="87" t="s">
        <v>102</v>
      </c>
      <c r="QSP435" s="87" t="s">
        <v>102</v>
      </c>
      <c r="QSQ435" s="87" t="s">
        <v>102</v>
      </c>
      <c r="QSR435" s="87" t="s">
        <v>102</v>
      </c>
      <c r="QSS435" s="87" t="s">
        <v>102</v>
      </c>
      <c r="QST435" s="87" t="s">
        <v>102</v>
      </c>
      <c r="QSU435" s="87" t="s">
        <v>102</v>
      </c>
      <c r="QSV435" s="87" t="s">
        <v>102</v>
      </c>
      <c r="QSW435" s="87" t="s">
        <v>102</v>
      </c>
      <c r="QSX435" s="87" t="s">
        <v>102</v>
      </c>
      <c r="QSY435" s="87" t="s">
        <v>102</v>
      </c>
      <c r="QSZ435" s="87" t="s">
        <v>102</v>
      </c>
      <c r="QTA435" s="87" t="s">
        <v>102</v>
      </c>
      <c r="QTB435" s="87" t="s">
        <v>102</v>
      </c>
      <c r="QTC435" s="87" t="s">
        <v>102</v>
      </c>
      <c r="QTD435" s="87" t="s">
        <v>102</v>
      </c>
      <c r="QTE435" s="87" t="s">
        <v>102</v>
      </c>
      <c r="QTF435" s="87" t="s">
        <v>102</v>
      </c>
      <c r="QTG435" s="87" t="s">
        <v>102</v>
      </c>
      <c r="QTH435" s="87" t="s">
        <v>102</v>
      </c>
      <c r="QTI435" s="87" t="s">
        <v>102</v>
      </c>
      <c r="QTJ435" s="87" t="s">
        <v>102</v>
      </c>
      <c r="QTK435" s="87" t="s">
        <v>102</v>
      </c>
      <c r="QTL435" s="87" t="s">
        <v>102</v>
      </c>
      <c r="QTM435" s="87" t="s">
        <v>102</v>
      </c>
      <c r="QTN435" s="87" t="s">
        <v>102</v>
      </c>
      <c r="QTO435" s="87" t="s">
        <v>102</v>
      </c>
      <c r="QTP435" s="87" t="s">
        <v>102</v>
      </c>
      <c r="QTQ435" s="87" t="s">
        <v>102</v>
      </c>
      <c r="QTR435" s="87" t="s">
        <v>102</v>
      </c>
      <c r="QTS435" s="87" t="s">
        <v>102</v>
      </c>
      <c r="QTT435" s="87" t="s">
        <v>102</v>
      </c>
      <c r="QTU435" s="87" t="s">
        <v>102</v>
      </c>
      <c r="QTV435" s="87" t="s">
        <v>102</v>
      </c>
      <c r="QTW435" s="87" t="s">
        <v>102</v>
      </c>
      <c r="QTX435" s="87" t="s">
        <v>102</v>
      </c>
      <c r="QTY435" s="87" t="s">
        <v>102</v>
      </c>
      <c r="QTZ435" s="87" t="s">
        <v>102</v>
      </c>
      <c r="QUA435" s="87" t="s">
        <v>102</v>
      </c>
      <c r="QUB435" s="87" t="s">
        <v>102</v>
      </c>
      <c r="QUC435" s="87" t="s">
        <v>102</v>
      </c>
      <c r="QUD435" s="87" t="s">
        <v>102</v>
      </c>
      <c r="QUE435" s="87" t="s">
        <v>102</v>
      </c>
      <c r="QUF435" s="87" t="s">
        <v>102</v>
      </c>
      <c r="QUG435" s="87" t="s">
        <v>102</v>
      </c>
      <c r="QUH435" s="87" t="s">
        <v>102</v>
      </c>
      <c r="QUI435" s="87" t="s">
        <v>102</v>
      </c>
      <c r="QUJ435" s="87" t="s">
        <v>102</v>
      </c>
      <c r="QUK435" s="87" t="s">
        <v>102</v>
      </c>
      <c r="QUL435" s="87" t="s">
        <v>102</v>
      </c>
      <c r="QUM435" s="87" t="s">
        <v>102</v>
      </c>
      <c r="QUN435" s="87" t="s">
        <v>102</v>
      </c>
      <c r="QUO435" s="87" t="s">
        <v>102</v>
      </c>
      <c r="QUP435" s="87" t="s">
        <v>102</v>
      </c>
      <c r="QUQ435" s="87" t="s">
        <v>102</v>
      </c>
      <c r="QUR435" s="87" t="s">
        <v>102</v>
      </c>
      <c r="QUS435" s="87" t="s">
        <v>102</v>
      </c>
      <c r="QUT435" s="87" t="s">
        <v>102</v>
      </c>
      <c r="QUU435" s="87" t="s">
        <v>102</v>
      </c>
      <c r="QUV435" s="87" t="s">
        <v>102</v>
      </c>
      <c r="QUW435" s="87" t="s">
        <v>102</v>
      </c>
      <c r="QUX435" s="87" t="s">
        <v>102</v>
      </c>
      <c r="QUY435" s="87" t="s">
        <v>102</v>
      </c>
      <c r="QUZ435" s="87" t="s">
        <v>102</v>
      </c>
      <c r="QVA435" s="87" t="s">
        <v>102</v>
      </c>
      <c r="QVB435" s="87" t="s">
        <v>102</v>
      </c>
      <c r="QVC435" s="87" t="s">
        <v>102</v>
      </c>
      <c r="QVD435" s="87" t="s">
        <v>102</v>
      </c>
      <c r="QVE435" s="87" t="s">
        <v>102</v>
      </c>
      <c r="QVF435" s="87" t="s">
        <v>102</v>
      </c>
      <c r="QVG435" s="87" t="s">
        <v>102</v>
      </c>
      <c r="QVH435" s="87" t="s">
        <v>102</v>
      </c>
      <c r="QVI435" s="87" t="s">
        <v>102</v>
      </c>
      <c r="QVJ435" s="87" t="s">
        <v>102</v>
      </c>
      <c r="QVK435" s="87" t="s">
        <v>102</v>
      </c>
      <c r="QVL435" s="87" t="s">
        <v>102</v>
      </c>
      <c r="QVM435" s="87" t="s">
        <v>102</v>
      </c>
      <c r="QVN435" s="87" t="s">
        <v>102</v>
      </c>
      <c r="QVO435" s="87" t="s">
        <v>102</v>
      </c>
      <c r="QVP435" s="87" t="s">
        <v>102</v>
      </c>
      <c r="QVQ435" s="87" t="s">
        <v>102</v>
      </c>
      <c r="QVR435" s="87" t="s">
        <v>102</v>
      </c>
      <c r="QVS435" s="87" t="s">
        <v>102</v>
      </c>
      <c r="QVT435" s="87" t="s">
        <v>102</v>
      </c>
      <c r="QVU435" s="87" t="s">
        <v>102</v>
      </c>
      <c r="QVV435" s="87" t="s">
        <v>102</v>
      </c>
      <c r="QVW435" s="87" t="s">
        <v>102</v>
      </c>
      <c r="QVX435" s="87" t="s">
        <v>102</v>
      </c>
      <c r="QVY435" s="87" t="s">
        <v>102</v>
      </c>
      <c r="QVZ435" s="87" t="s">
        <v>102</v>
      </c>
      <c r="QWA435" s="87" t="s">
        <v>102</v>
      </c>
      <c r="QWB435" s="87" t="s">
        <v>102</v>
      </c>
      <c r="QWC435" s="87" t="s">
        <v>102</v>
      </c>
      <c r="QWD435" s="87" t="s">
        <v>102</v>
      </c>
      <c r="QWE435" s="87" t="s">
        <v>102</v>
      </c>
      <c r="QWF435" s="87" t="s">
        <v>102</v>
      </c>
      <c r="QWG435" s="87" t="s">
        <v>102</v>
      </c>
      <c r="QWH435" s="87" t="s">
        <v>102</v>
      </c>
      <c r="QWI435" s="87" t="s">
        <v>102</v>
      </c>
      <c r="QWJ435" s="87" t="s">
        <v>102</v>
      </c>
      <c r="QWK435" s="87" t="s">
        <v>102</v>
      </c>
      <c r="QWL435" s="87" t="s">
        <v>102</v>
      </c>
      <c r="QWM435" s="87" t="s">
        <v>102</v>
      </c>
      <c r="QWN435" s="87" t="s">
        <v>102</v>
      </c>
      <c r="QWO435" s="87" t="s">
        <v>102</v>
      </c>
      <c r="QWP435" s="87" t="s">
        <v>102</v>
      </c>
      <c r="QWQ435" s="87" t="s">
        <v>102</v>
      </c>
      <c r="QWR435" s="87" t="s">
        <v>102</v>
      </c>
      <c r="QWS435" s="87" t="s">
        <v>102</v>
      </c>
      <c r="QWT435" s="87" t="s">
        <v>102</v>
      </c>
      <c r="QWU435" s="87" t="s">
        <v>102</v>
      </c>
      <c r="QWV435" s="87" t="s">
        <v>102</v>
      </c>
      <c r="QWW435" s="87" t="s">
        <v>102</v>
      </c>
      <c r="QWX435" s="87" t="s">
        <v>102</v>
      </c>
      <c r="QWY435" s="87" t="s">
        <v>102</v>
      </c>
      <c r="QWZ435" s="87" t="s">
        <v>102</v>
      </c>
      <c r="QXA435" s="87" t="s">
        <v>102</v>
      </c>
      <c r="QXB435" s="87" t="s">
        <v>102</v>
      </c>
      <c r="QXC435" s="87" t="s">
        <v>102</v>
      </c>
      <c r="QXD435" s="87" t="s">
        <v>102</v>
      </c>
      <c r="QXE435" s="87" t="s">
        <v>102</v>
      </c>
      <c r="QXF435" s="87" t="s">
        <v>102</v>
      </c>
      <c r="QXG435" s="87" t="s">
        <v>102</v>
      </c>
      <c r="QXH435" s="87" t="s">
        <v>102</v>
      </c>
      <c r="QXI435" s="87" t="s">
        <v>102</v>
      </c>
      <c r="QXJ435" s="87" t="s">
        <v>102</v>
      </c>
      <c r="QXK435" s="87" t="s">
        <v>102</v>
      </c>
      <c r="QXL435" s="87" t="s">
        <v>102</v>
      </c>
      <c r="QXM435" s="87" t="s">
        <v>102</v>
      </c>
      <c r="QXN435" s="87" t="s">
        <v>102</v>
      </c>
      <c r="QXO435" s="87" t="s">
        <v>102</v>
      </c>
      <c r="QXP435" s="87" t="s">
        <v>102</v>
      </c>
      <c r="QXQ435" s="87" t="s">
        <v>102</v>
      </c>
      <c r="QXR435" s="87" t="s">
        <v>102</v>
      </c>
      <c r="QXS435" s="87" t="s">
        <v>102</v>
      </c>
      <c r="QXT435" s="87" t="s">
        <v>102</v>
      </c>
      <c r="QXU435" s="87" t="s">
        <v>102</v>
      </c>
      <c r="QXV435" s="87" t="s">
        <v>102</v>
      </c>
      <c r="QXW435" s="87" t="s">
        <v>102</v>
      </c>
      <c r="QXX435" s="87" t="s">
        <v>102</v>
      </c>
      <c r="QXY435" s="87" t="s">
        <v>102</v>
      </c>
      <c r="QXZ435" s="87" t="s">
        <v>102</v>
      </c>
      <c r="QYA435" s="87" t="s">
        <v>102</v>
      </c>
      <c r="QYB435" s="87" t="s">
        <v>102</v>
      </c>
      <c r="QYC435" s="87" t="s">
        <v>102</v>
      </c>
      <c r="QYD435" s="87" t="s">
        <v>102</v>
      </c>
      <c r="QYE435" s="87" t="s">
        <v>102</v>
      </c>
      <c r="QYF435" s="87" t="s">
        <v>102</v>
      </c>
      <c r="QYG435" s="87" t="s">
        <v>102</v>
      </c>
      <c r="QYH435" s="87" t="s">
        <v>102</v>
      </c>
      <c r="QYI435" s="87" t="s">
        <v>102</v>
      </c>
      <c r="QYJ435" s="87" t="s">
        <v>102</v>
      </c>
      <c r="QYK435" s="87" t="s">
        <v>102</v>
      </c>
      <c r="QYL435" s="87" t="s">
        <v>102</v>
      </c>
      <c r="QYM435" s="87" t="s">
        <v>102</v>
      </c>
      <c r="QYN435" s="87" t="s">
        <v>102</v>
      </c>
      <c r="QYO435" s="87" t="s">
        <v>102</v>
      </c>
      <c r="QYP435" s="87" t="s">
        <v>102</v>
      </c>
      <c r="QYQ435" s="87" t="s">
        <v>102</v>
      </c>
      <c r="QYR435" s="87" t="s">
        <v>102</v>
      </c>
      <c r="QYS435" s="87" t="s">
        <v>102</v>
      </c>
      <c r="QYT435" s="87" t="s">
        <v>102</v>
      </c>
      <c r="QYU435" s="87" t="s">
        <v>102</v>
      </c>
      <c r="QYV435" s="87" t="s">
        <v>102</v>
      </c>
      <c r="QYW435" s="87" t="s">
        <v>102</v>
      </c>
      <c r="QYX435" s="87" t="s">
        <v>102</v>
      </c>
      <c r="QYY435" s="87" t="s">
        <v>102</v>
      </c>
      <c r="QYZ435" s="87" t="s">
        <v>102</v>
      </c>
      <c r="QZA435" s="87" t="s">
        <v>102</v>
      </c>
      <c r="QZB435" s="87" t="s">
        <v>102</v>
      </c>
      <c r="QZC435" s="87" t="s">
        <v>102</v>
      </c>
      <c r="QZD435" s="87" t="s">
        <v>102</v>
      </c>
      <c r="QZE435" s="87" t="s">
        <v>102</v>
      </c>
      <c r="QZF435" s="87" t="s">
        <v>102</v>
      </c>
      <c r="QZG435" s="87" t="s">
        <v>102</v>
      </c>
      <c r="QZH435" s="87" t="s">
        <v>102</v>
      </c>
      <c r="QZI435" s="87" t="s">
        <v>102</v>
      </c>
      <c r="QZJ435" s="87" t="s">
        <v>102</v>
      </c>
      <c r="QZK435" s="87" t="s">
        <v>102</v>
      </c>
      <c r="QZL435" s="87" t="s">
        <v>102</v>
      </c>
      <c r="QZM435" s="87" t="s">
        <v>102</v>
      </c>
      <c r="QZN435" s="87" t="s">
        <v>102</v>
      </c>
      <c r="QZO435" s="87" t="s">
        <v>102</v>
      </c>
      <c r="QZP435" s="87" t="s">
        <v>102</v>
      </c>
      <c r="QZQ435" s="87" t="s">
        <v>102</v>
      </c>
      <c r="QZR435" s="87" t="s">
        <v>102</v>
      </c>
      <c r="QZS435" s="87" t="s">
        <v>102</v>
      </c>
      <c r="QZT435" s="87" t="s">
        <v>102</v>
      </c>
      <c r="QZU435" s="87" t="s">
        <v>102</v>
      </c>
      <c r="QZV435" s="87" t="s">
        <v>102</v>
      </c>
      <c r="QZW435" s="87" t="s">
        <v>102</v>
      </c>
      <c r="QZX435" s="87" t="s">
        <v>102</v>
      </c>
      <c r="QZY435" s="87" t="s">
        <v>102</v>
      </c>
      <c r="QZZ435" s="87" t="s">
        <v>102</v>
      </c>
      <c r="RAA435" s="87" t="s">
        <v>102</v>
      </c>
      <c r="RAB435" s="87" t="s">
        <v>102</v>
      </c>
      <c r="RAC435" s="87" t="s">
        <v>102</v>
      </c>
      <c r="RAD435" s="87" t="s">
        <v>102</v>
      </c>
      <c r="RAE435" s="87" t="s">
        <v>102</v>
      </c>
      <c r="RAF435" s="87" t="s">
        <v>102</v>
      </c>
      <c r="RAG435" s="87" t="s">
        <v>102</v>
      </c>
      <c r="RAH435" s="87" t="s">
        <v>102</v>
      </c>
      <c r="RAI435" s="87" t="s">
        <v>102</v>
      </c>
      <c r="RAJ435" s="87" t="s">
        <v>102</v>
      </c>
      <c r="RAK435" s="87" t="s">
        <v>102</v>
      </c>
      <c r="RAL435" s="87" t="s">
        <v>102</v>
      </c>
      <c r="RAM435" s="87" t="s">
        <v>102</v>
      </c>
      <c r="RAN435" s="87" t="s">
        <v>102</v>
      </c>
      <c r="RAO435" s="87" t="s">
        <v>102</v>
      </c>
      <c r="RAP435" s="87" t="s">
        <v>102</v>
      </c>
      <c r="RAQ435" s="87" t="s">
        <v>102</v>
      </c>
      <c r="RAR435" s="87" t="s">
        <v>102</v>
      </c>
      <c r="RAS435" s="87" t="s">
        <v>102</v>
      </c>
      <c r="RAT435" s="87" t="s">
        <v>102</v>
      </c>
      <c r="RAU435" s="87" t="s">
        <v>102</v>
      </c>
      <c r="RAV435" s="87" t="s">
        <v>102</v>
      </c>
      <c r="RAW435" s="87" t="s">
        <v>102</v>
      </c>
      <c r="RAX435" s="87" t="s">
        <v>102</v>
      </c>
      <c r="RAY435" s="87" t="s">
        <v>102</v>
      </c>
      <c r="RAZ435" s="87" t="s">
        <v>102</v>
      </c>
      <c r="RBA435" s="87" t="s">
        <v>102</v>
      </c>
      <c r="RBB435" s="87" t="s">
        <v>102</v>
      </c>
      <c r="RBC435" s="87" t="s">
        <v>102</v>
      </c>
      <c r="RBD435" s="87" t="s">
        <v>102</v>
      </c>
      <c r="RBE435" s="87" t="s">
        <v>102</v>
      </c>
      <c r="RBF435" s="87" t="s">
        <v>102</v>
      </c>
      <c r="RBG435" s="87" t="s">
        <v>102</v>
      </c>
      <c r="RBH435" s="87" t="s">
        <v>102</v>
      </c>
      <c r="RBI435" s="87" t="s">
        <v>102</v>
      </c>
      <c r="RBJ435" s="87" t="s">
        <v>102</v>
      </c>
      <c r="RBK435" s="87" t="s">
        <v>102</v>
      </c>
      <c r="RBL435" s="87" t="s">
        <v>102</v>
      </c>
      <c r="RBM435" s="87" t="s">
        <v>102</v>
      </c>
      <c r="RBN435" s="87" t="s">
        <v>102</v>
      </c>
      <c r="RBO435" s="87" t="s">
        <v>102</v>
      </c>
      <c r="RBP435" s="87" t="s">
        <v>102</v>
      </c>
      <c r="RBQ435" s="87" t="s">
        <v>102</v>
      </c>
      <c r="RBR435" s="87" t="s">
        <v>102</v>
      </c>
      <c r="RBS435" s="87" t="s">
        <v>102</v>
      </c>
      <c r="RBT435" s="87" t="s">
        <v>102</v>
      </c>
      <c r="RBU435" s="87" t="s">
        <v>102</v>
      </c>
      <c r="RBV435" s="87" t="s">
        <v>102</v>
      </c>
      <c r="RBW435" s="87" t="s">
        <v>102</v>
      </c>
      <c r="RBX435" s="87" t="s">
        <v>102</v>
      </c>
      <c r="RBY435" s="87" t="s">
        <v>102</v>
      </c>
      <c r="RBZ435" s="87" t="s">
        <v>102</v>
      </c>
      <c r="RCA435" s="87" t="s">
        <v>102</v>
      </c>
      <c r="RCB435" s="87" t="s">
        <v>102</v>
      </c>
      <c r="RCC435" s="87" t="s">
        <v>102</v>
      </c>
      <c r="RCD435" s="87" t="s">
        <v>102</v>
      </c>
      <c r="RCE435" s="87" t="s">
        <v>102</v>
      </c>
      <c r="RCF435" s="87" t="s">
        <v>102</v>
      </c>
      <c r="RCG435" s="87" t="s">
        <v>102</v>
      </c>
      <c r="RCH435" s="87" t="s">
        <v>102</v>
      </c>
      <c r="RCI435" s="87" t="s">
        <v>102</v>
      </c>
      <c r="RCJ435" s="87" t="s">
        <v>102</v>
      </c>
      <c r="RCK435" s="87" t="s">
        <v>102</v>
      </c>
      <c r="RCL435" s="87" t="s">
        <v>102</v>
      </c>
      <c r="RCM435" s="87" t="s">
        <v>102</v>
      </c>
      <c r="RCN435" s="87" t="s">
        <v>102</v>
      </c>
      <c r="RCO435" s="87" t="s">
        <v>102</v>
      </c>
      <c r="RCP435" s="87" t="s">
        <v>102</v>
      </c>
      <c r="RCQ435" s="87" t="s">
        <v>102</v>
      </c>
      <c r="RCR435" s="87" t="s">
        <v>102</v>
      </c>
      <c r="RCS435" s="87" t="s">
        <v>102</v>
      </c>
      <c r="RCT435" s="87" t="s">
        <v>102</v>
      </c>
      <c r="RCU435" s="87" t="s">
        <v>102</v>
      </c>
      <c r="RCV435" s="87" t="s">
        <v>102</v>
      </c>
      <c r="RCW435" s="87" t="s">
        <v>102</v>
      </c>
      <c r="RCX435" s="87" t="s">
        <v>102</v>
      </c>
      <c r="RCY435" s="87" t="s">
        <v>102</v>
      </c>
      <c r="RCZ435" s="87" t="s">
        <v>102</v>
      </c>
      <c r="RDA435" s="87" t="s">
        <v>102</v>
      </c>
      <c r="RDB435" s="87" t="s">
        <v>102</v>
      </c>
      <c r="RDC435" s="87" t="s">
        <v>102</v>
      </c>
      <c r="RDD435" s="87" t="s">
        <v>102</v>
      </c>
      <c r="RDE435" s="87" t="s">
        <v>102</v>
      </c>
      <c r="RDF435" s="87" t="s">
        <v>102</v>
      </c>
      <c r="RDG435" s="87" t="s">
        <v>102</v>
      </c>
      <c r="RDH435" s="87" t="s">
        <v>102</v>
      </c>
      <c r="RDI435" s="87" t="s">
        <v>102</v>
      </c>
      <c r="RDJ435" s="87" t="s">
        <v>102</v>
      </c>
      <c r="RDK435" s="87" t="s">
        <v>102</v>
      </c>
      <c r="RDL435" s="87" t="s">
        <v>102</v>
      </c>
      <c r="RDM435" s="87" t="s">
        <v>102</v>
      </c>
      <c r="RDN435" s="87" t="s">
        <v>102</v>
      </c>
      <c r="RDO435" s="87" t="s">
        <v>102</v>
      </c>
      <c r="RDP435" s="87" t="s">
        <v>102</v>
      </c>
      <c r="RDQ435" s="87" t="s">
        <v>102</v>
      </c>
      <c r="RDR435" s="87" t="s">
        <v>102</v>
      </c>
      <c r="RDS435" s="87" t="s">
        <v>102</v>
      </c>
      <c r="RDT435" s="87" t="s">
        <v>102</v>
      </c>
      <c r="RDU435" s="87" t="s">
        <v>102</v>
      </c>
      <c r="RDV435" s="87" t="s">
        <v>102</v>
      </c>
      <c r="RDW435" s="87" t="s">
        <v>102</v>
      </c>
      <c r="RDX435" s="87" t="s">
        <v>102</v>
      </c>
      <c r="RDY435" s="87" t="s">
        <v>102</v>
      </c>
      <c r="RDZ435" s="87" t="s">
        <v>102</v>
      </c>
      <c r="REA435" s="87" t="s">
        <v>102</v>
      </c>
      <c r="REB435" s="87" t="s">
        <v>102</v>
      </c>
      <c r="REC435" s="87" t="s">
        <v>102</v>
      </c>
      <c r="RED435" s="87" t="s">
        <v>102</v>
      </c>
      <c r="REE435" s="87" t="s">
        <v>102</v>
      </c>
      <c r="REF435" s="87" t="s">
        <v>102</v>
      </c>
      <c r="REG435" s="87" t="s">
        <v>102</v>
      </c>
      <c r="REH435" s="87" t="s">
        <v>102</v>
      </c>
      <c r="REI435" s="87" t="s">
        <v>102</v>
      </c>
      <c r="REJ435" s="87" t="s">
        <v>102</v>
      </c>
      <c r="REK435" s="87" t="s">
        <v>102</v>
      </c>
      <c r="REL435" s="87" t="s">
        <v>102</v>
      </c>
      <c r="REM435" s="87" t="s">
        <v>102</v>
      </c>
      <c r="REN435" s="87" t="s">
        <v>102</v>
      </c>
      <c r="REO435" s="87" t="s">
        <v>102</v>
      </c>
      <c r="REP435" s="87" t="s">
        <v>102</v>
      </c>
      <c r="REQ435" s="87" t="s">
        <v>102</v>
      </c>
      <c r="RER435" s="87" t="s">
        <v>102</v>
      </c>
      <c r="RES435" s="87" t="s">
        <v>102</v>
      </c>
      <c r="RET435" s="87" t="s">
        <v>102</v>
      </c>
      <c r="REU435" s="87" t="s">
        <v>102</v>
      </c>
      <c r="REV435" s="87" t="s">
        <v>102</v>
      </c>
      <c r="REW435" s="87" t="s">
        <v>102</v>
      </c>
      <c r="REX435" s="87" t="s">
        <v>102</v>
      </c>
      <c r="REY435" s="87" t="s">
        <v>102</v>
      </c>
      <c r="REZ435" s="87" t="s">
        <v>102</v>
      </c>
      <c r="RFA435" s="87" t="s">
        <v>102</v>
      </c>
      <c r="RFB435" s="87" t="s">
        <v>102</v>
      </c>
      <c r="RFC435" s="87" t="s">
        <v>102</v>
      </c>
      <c r="RFD435" s="87" t="s">
        <v>102</v>
      </c>
      <c r="RFE435" s="87" t="s">
        <v>102</v>
      </c>
      <c r="RFF435" s="87" t="s">
        <v>102</v>
      </c>
      <c r="RFG435" s="87" t="s">
        <v>102</v>
      </c>
      <c r="RFH435" s="87" t="s">
        <v>102</v>
      </c>
      <c r="RFI435" s="87" t="s">
        <v>102</v>
      </c>
      <c r="RFJ435" s="87" t="s">
        <v>102</v>
      </c>
      <c r="RFK435" s="87" t="s">
        <v>102</v>
      </c>
      <c r="RFL435" s="87" t="s">
        <v>102</v>
      </c>
      <c r="RFM435" s="87" t="s">
        <v>102</v>
      </c>
      <c r="RFN435" s="87" t="s">
        <v>102</v>
      </c>
      <c r="RFO435" s="87" t="s">
        <v>102</v>
      </c>
      <c r="RFP435" s="87" t="s">
        <v>102</v>
      </c>
      <c r="RFQ435" s="87" t="s">
        <v>102</v>
      </c>
      <c r="RFR435" s="87" t="s">
        <v>102</v>
      </c>
      <c r="RFS435" s="87" t="s">
        <v>102</v>
      </c>
      <c r="RFT435" s="87" t="s">
        <v>102</v>
      </c>
      <c r="RFU435" s="87" t="s">
        <v>102</v>
      </c>
      <c r="RFV435" s="87" t="s">
        <v>102</v>
      </c>
      <c r="RFW435" s="87" t="s">
        <v>102</v>
      </c>
      <c r="RFX435" s="87" t="s">
        <v>102</v>
      </c>
      <c r="RFY435" s="87" t="s">
        <v>102</v>
      </c>
      <c r="RFZ435" s="87" t="s">
        <v>102</v>
      </c>
      <c r="RGA435" s="87" t="s">
        <v>102</v>
      </c>
      <c r="RGB435" s="87" t="s">
        <v>102</v>
      </c>
      <c r="RGC435" s="87" t="s">
        <v>102</v>
      </c>
      <c r="RGD435" s="87" t="s">
        <v>102</v>
      </c>
      <c r="RGE435" s="87" t="s">
        <v>102</v>
      </c>
      <c r="RGF435" s="87" t="s">
        <v>102</v>
      </c>
      <c r="RGG435" s="87" t="s">
        <v>102</v>
      </c>
      <c r="RGH435" s="87" t="s">
        <v>102</v>
      </c>
      <c r="RGI435" s="87" t="s">
        <v>102</v>
      </c>
      <c r="RGJ435" s="87" t="s">
        <v>102</v>
      </c>
      <c r="RGK435" s="87" t="s">
        <v>102</v>
      </c>
      <c r="RGL435" s="87" t="s">
        <v>102</v>
      </c>
      <c r="RGM435" s="87" t="s">
        <v>102</v>
      </c>
      <c r="RGN435" s="87" t="s">
        <v>102</v>
      </c>
      <c r="RGO435" s="87" t="s">
        <v>102</v>
      </c>
      <c r="RGP435" s="87" t="s">
        <v>102</v>
      </c>
      <c r="RGQ435" s="87" t="s">
        <v>102</v>
      </c>
      <c r="RGR435" s="87" t="s">
        <v>102</v>
      </c>
      <c r="RGS435" s="87" t="s">
        <v>102</v>
      </c>
      <c r="RGT435" s="87" t="s">
        <v>102</v>
      </c>
      <c r="RGU435" s="87" t="s">
        <v>102</v>
      </c>
      <c r="RGV435" s="87" t="s">
        <v>102</v>
      </c>
      <c r="RGW435" s="87" t="s">
        <v>102</v>
      </c>
      <c r="RGX435" s="87" t="s">
        <v>102</v>
      </c>
      <c r="RGY435" s="87" t="s">
        <v>102</v>
      </c>
      <c r="RGZ435" s="87" t="s">
        <v>102</v>
      </c>
      <c r="RHA435" s="87" t="s">
        <v>102</v>
      </c>
      <c r="RHB435" s="87" t="s">
        <v>102</v>
      </c>
      <c r="RHC435" s="87" t="s">
        <v>102</v>
      </c>
      <c r="RHD435" s="87" t="s">
        <v>102</v>
      </c>
      <c r="RHE435" s="87" t="s">
        <v>102</v>
      </c>
      <c r="RHF435" s="87" t="s">
        <v>102</v>
      </c>
      <c r="RHG435" s="87" t="s">
        <v>102</v>
      </c>
      <c r="RHH435" s="87" t="s">
        <v>102</v>
      </c>
      <c r="RHI435" s="87" t="s">
        <v>102</v>
      </c>
      <c r="RHJ435" s="87" t="s">
        <v>102</v>
      </c>
      <c r="RHK435" s="87" t="s">
        <v>102</v>
      </c>
      <c r="RHL435" s="87" t="s">
        <v>102</v>
      </c>
      <c r="RHM435" s="87" t="s">
        <v>102</v>
      </c>
      <c r="RHN435" s="87" t="s">
        <v>102</v>
      </c>
      <c r="RHO435" s="87" t="s">
        <v>102</v>
      </c>
      <c r="RHP435" s="87" t="s">
        <v>102</v>
      </c>
      <c r="RHQ435" s="87" t="s">
        <v>102</v>
      </c>
      <c r="RHR435" s="87" t="s">
        <v>102</v>
      </c>
      <c r="RHS435" s="87" t="s">
        <v>102</v>
      </c>
      <c r="RHT435" s="87" t="s">
        <v>102</v>
      </c>
      <c r="RHU435" s="87" t="s">
        <v>102</v>
      </c>
      <c r="RHV435" s="87" t="s">
        <v>102</v>
      </c>
      <c r="RHW435" s="87" t="s">
        <v>102</v>
      </c>
      <c r="RHX435" s="87" t="s">
        <v>102</v>
      </c>
      <c r="RHY435" s="87" t="s">
        <v>102</v>
      </c>
      <c r="RHZ435" s="87" t="s">
        <v>102</v>
      </c>
      <c r="RIA435" s="87" t="s">
        <v>102</v>
      </c>
      <c r="RIB435" s="87" t="s">
        <v>102</v>
      </c>
      <c r="RIC435" s="87" t="s">
        <v>102</v>
      </c>
      <c r="RID435" s="87" t="s">
        <v>102</v>
      </c>
      <c r="RIE435" s="87" t="s">
        <v>102</v>
      </c>
      <c r="RIF435" s="87" t="s">
        <v>102</v>
      </c>
      <c r="RIG435" s="87" t="s">
        <v>102</v>
      </c>
      <c r="RIH435" s="87" t="s">
        <v>102</v>
      </c>
      <c r="RII435" s="87" t="s">
        <v>102</v>
      </c>
      <c r="RIJ435" s="87" t="s">
        <v>102</v>
      </c>
      <c r="RIK435" s="87" t="s">
        <v>102</v>
      </c>
      <c r="RIL435" s="87" t="s">
        <v>102</v>
      </c>
      <c r="RIM435" s="87" t="s">
        <v>102</v>
      </c>
      <c r="RIN435" s="87" t="s">
        <v>102</v>
      </c>
      <c r="RIO435" s="87" t="s">
        <v>102</v>
      </c>
      <c r="RIP435" s="87" t="s">
        <v>102</v>
      </c>
      <c r="RIQ435" s="87" t="s">
        <v>102</v>
      </c>
      <c r="RIR435" s="87" t="s">
        <v>102</v>
      </c>
      <c r="RIS435" s="87" t="s">
        <v>102</v>
      </c>
      <c r="RIT435" s="87" t="s">
        <v>102</v>
      </c>
      <c r="RIU435" s="87" t="s">
        <v>102</v>
      </c>
      <c r="RIV435" s="87" t="s">
        <v>102</v>
      </c>
      <c r="RIW435" s="87" t="s">
        <v>102</v>
      </c>
      <c r="RIX435" s="87" t="s">
        <v>102</v>
      </c>
      <c r="RIY435" s="87" t="s">
        <v>102</v>
      </c>
      <c r="RIZ435" s="87" t="s">
        <v>102</v>
      </c>
      <c r="RJA435" s="87" t="s">
        <v>102</v>
      </c>
      <c r="RJB435" s="87" t="s">
        <v>102</v>
      </c>
      <c r="RJC435" s="87" t="s">
        <v>102</v>
      </c>
      <c r="RJD435" s="87" t="s">
        <v>102</v>
      </c>
      <c r="RJE435" s="87" t="s">
        <v>102</v>
      </c>
      <c r="RJF435" s="87" t="s">
        <v>102</v>
      </c>
      <c r="RJG435" s="87" t="s">
        <v>102</v>
      </c>
      <c r="RJH435" s="87" t="s">
        <v>102</v>
      </c>
      <c r="RJI435" s="87" t="s">
        <v>102</v>
      </c>
      <c r="RJJ435" s="87" t="s">
        <v>102</v>
      </c>
      <c r="RJK435" s="87" t="s">
        <v>102</v>
      </c>
      <c r="RJL435" s="87" t="s">
        <v>102</v>
      </c>
      <c r="RJM435" s="87" t="s">
        <v>102</v>
      </c>
      <c r="RJN435" s="87" t="s">
        <v>102</v>
      </c>
      <c r="RJO435" s="87" t="s">
        <v>102</v>
      </c>
      <c r="RJP435" s="87" t="s">
        <v>102</v>
      </c>
      <c r="RJQ435" s="87" t="s">
        <v>102</v>
      </c>
      <c r="RJR435" s="87" t="s">
        <v>102</v>
      </c>
      <c r="RJS435" s="87" t="s">
        <v>102</v>
      </c>
      <c r="RJT435" s="87" t="s">
        <v>102</v>
      </c>
      <c r="RJU435" s="87" t="s">
        <v>102</v>
      </c>
      <c r="RJV435" s="87" t="s">
        <v>102</v>
      </c>
      <c r="RJW435" s="87" t="s">
        <v>102</v>
      </c>
      <c r="RJX435" s="87" t="s">
        <v>102</v>
      </c>
      <c r="RJY435" s="87" t="s">
        <v>102</v>
      </c>
      <c r="RJZ435" s="87" t="s">
        <v>102</v>
      </c>
      <c r="RKA435" s="87" t="s">
        <v>102</v>
      </c>
      <c r="RKB435" s="87" t="s">
        <v>102</v>
      </c>
      <c r="RKC435" s="87" t="s">
        <v>102</v>
      </c>
      <c r="RKD435" s="87" t="s">
        <v>102</v>
      </c>
      <c r="RKE435" s="87" t="s">
        <v>102</v>
      </c>
      <c r="RKF435" s="87" t="s">
        <v>102</v>
      </c>
      <c r="RKG435" s="87" t="s">
        <v>102</v>
      </c>
      <c r="RKH435" s="87" t="s">
        <v>102</v>
      </c>
      <c r="RKI435" s="87" t="s">
        <v>102</v>
      </c>
      <c r="RKJ435" s="87" t="s">
        <v>102</v>
      </c>
      <c r="RKK435" s="87" t="s">
        <v>102</v>
      </c>
      <c r="RKL435" s="87" t="s">
        <v>102</v>
      </c>
      <c r="RKM435" s="87" t="s">
        <v>102</v>
      </c>
      <c r="RKN435" s="87" t="s">
        <v>102</v>
      </c>
      <c r="RKO435" s="87" t="s">
        <v>102</v>
      </c>
      <c r="RKP435" s="87" t="s">
        <v>102</v>
      </c>
      <c r="RKQ435" s="87" t="s">
        <v>102</v>
      </c>
      <c r="RKR435" s="87" t="s">
        <v>102</v>
      </c>
      <c r="RKS435" s="87" t="s">
        <v>102</v>
      </c>
      <c r="RKT435" s="87" t="s">
        <v>102</v>
      </c>
      <c r="RKU435" s="87" t="s">
        <v>102</v>
      </c>
      <c r="RKV435" s="87" t="s">
        <v>102</v>
      </c>
      <c r="RKW435" s="87" t="s">
        <v>102</v>
      </c>
      <c r="RKX435" s="87" t="s">
        <v>102</v>
      </c>
      <c r="RKY435" s="87" t="s">
        <v>102</v>
      </c>
      <c r="RKZ435" s="87" t="s">
        <v>102</v>
      </c>
      <c r="RLA435" s="87" t="s">
        <v>102</v>
      </c>
      <c r="RLB435" s="87" t="s">
        <v>102</v>
      </c>
      <c r="RLC435" s="87" t="s">
        <v>102</v>
      </c>
      <c r="RLD435" s="87" t="s">
        <v>102</v>
      </c>
      <c r="RLE435" s="87" t="s">
        <v>102</v>
      </c>
      <c r="RLF435" s="87" t="s">
        <v>102</v>
      </c>
      <c r="RLG435" s="87" t="s">
        <v>102</v>
      </c>
      <c r="RLH435" s="87" t="s">
        <v>102</v>
      </c>
      <c r="RLI435" s="87" t="s">
        <v>102</v>
      </c>
      <c r="RLJ435" s="87" t="s">
        <v>102</v>
      </c>
      <c r="RLK435" s="87" t="s">
        <v>102</v>
      </c>
      <c r="RLL435" s="87" t="s">
        <v>102</v>
      </c>
      <c r="RLM435" s="87" t="s">
        <v>102</v>
      </c>
      <c r="RLN435" s="87" t="s">
        <v>102</v>
      </c>
      <c r="RLO435" s="87" t="s">
        <v>102</v>
      </c>
      <c r="RLP435" s="87" t="s">
        <v>102</v>
      </c>
      <c r="RLQ435" s="87" t="s">
        <v>102</v>
      </c>
      <c r="RLR435" s="87" t="s">
        <v>102</v>
      </c>
      <c r="RLS435" s="87" t="s">
        <v>102</v>
      </c>
      <c r="RLT435" s="87" t="s">
        <v>102</v>
      </c>
      <c r="RLU435" s="87" t="s">
        <v>102</v>
      </c>
      <c r="RLV435" s="87" t="s">
        <v>102</v>
      </c>
      <c r="RLW435" s="87" t="s">
        <v>102</v>
      </c>
      <c r="RLX435" s="87" t="s">
        <v>102</v>
      </c>
      <c r="RLY435" s="87" t="s">
        <v>102</v>
      </c>
      <c r="RLZ435" s="87" t="s">
        <v>102</v>
      </c>
      <c r="RMA435" s="87" t="s">
        <v>102</v>
      </c>
      <c r="RMB435" s="87" t="s">
        <v>102</v>
      </c>
      <c r="RMC435" s="87" t="s">
        <v>102</v>
      </c>
      <c r="RMD435" s="87" t="s">
        <v>102</v>
      </c>
      <c r="RME435" s="87" t="s">
        <v>102</v>
      </c>
      <c r="RMF435" s="87" t="s">
        <v>102</v>
      </c>
      <c r="RMG435" s="87" t="s">
        <v>102</v>
      </c>
      <c r="RMH435" s="87" t="s">
        <v>102</v>
      </c>
      <c r="RMI435" s="87" t="s">
        <v>102</v>
      </c>
      <c r="RMJ435" s="87" t="s">
        <v>102</v>
      </c>
      <c r="RMK435" s="87" t="s">
        <v>102</v>
      </c>
      <c r="RML435" s="87" t="s">
        <v>102</v>
      </c>
      <c r="RMM435" s="87" t="s">
        <v>102</v>
      </c>
      <c r="RMN435" s="87" t="s">
        <v>102</v>
      </c>
      <c r="RMO435" s="87" t="s">
        <v>102</v>
      </c>
      <c r="RMP435" s="87" t="s">
        <v>102</v>
      </c>
      <c r="RMQ435" s="87" t="s">
        <v>102</v>
      </c>
      <c r="RMR435" s="87" t="s">
        <v>102</v>
      </c>
      <c r="RMS435" s="87" t="s">
        <v>102</v>
      </c>
      <c r="RMT435" s="87" t="s">
        <v>102</v>
      </c>
      <c r="RMU435" s="87" t="s">
        <v>102</v>
      </c>
      <c r="RMV435" s="87" t="s">
        <v>102</v>
      </c>
      <c r="RMW435" s="87" t="s">
        <v>102</v>
      </c>
      <c r="RMX435" s="87" t="s">
        <v>102</v>
      </c>
      <c r="RMY435" s="87" t="s">
        <v>102</v>
      </c>
      <c r="RMZ435" s="87" t="s">
        <v>102</v>
      </c>
      <c r="RNA435" s="87" t="s">
        <v>102</v>
      </c>
      <c r="RNB435" s="87" t="s">
        <v>102</v>
      </c>
      <c r="RNC435" s="87" t="s">
        <v>102</v>
      </c>
      <c r="RND435" s="87" t="s">
        <v>102</v>
      </c>
      <c r="RNE435" s="87" t="s">
        <v>102</v>
      </c>
      <c r="RNF435" s="87" t="s">
        <v>102</v>
      </c>
      <c r="RNG435" s="87" t="s">
        <v>102</v>
      </c>
      <c r="RNH435" s="87" t="s">
        <v>102</v>
      </c>
      <c r="RNI435" s="87" t="s">
        <v>102</v>
      </c>
      <c r="RNJ435" s="87" t="s">
        <v>102</v>
      </c>
      <c r="RNK435" s="87" t="s">
        <v>102</v>
      </c>
      <c r="RNL435" s="87" t="s">
        <v>102</v>
      </c>
      <c r="RNM435" s="87" t="s">
        <v>102</v>
      </c>
      <c r="RNN435" s="87" t="s">
        <v>102</v>
      </c>
      <c r="RNO435" s="87" t="s">
        <v>102</v>
      </c>
      <c r="RNP435" s="87" t="s">
        <v>102</v>
      </c>
      <c r="RNQ435" s="87" t="s">
        <v>102</v>
      </c>
      <c r="RNR435" s="87" t="s">
        <v>102</v>
      </c>
      <c r="RNS435" s="87" t="s">
        <v>102</v>
      </c>
      <c r="RNT435" s="87" t="s">
        <v>102</v>
      </c>
      <c r="RNU435" s="87" t="s">
        <v>102</v>
      </c>
      <c r="RNV435" s="87" t="s">
        <v>102</v>
      </c>
      <c r="RNW435" s="87" t="s">
        <v>102</v>
      </c>
      <c r="RNX435" s="87" t="s">
        <v>102</v>
      </c>
      <c r="RNY435" s="87" t="s">
        <v>102</v>
      </c>
      <c r="RNZ435" s="87" t="s">
        <v>102</v>
      </c>
      <c r="ROA435" s="87" t="s">
        <v>102</v>
      </c>
      <c r="ROB435" s="87" t="s">
        <v>102</v>
      </c>
      <c r="ROC435" s="87" t="s">
        <v>102</v>
      </c>
      <c r="ROD435" s="87" t="s">
        <v>102</v>
      </c>
      <c r="ROE435" s="87" t="s">
        <v>102</v>
      </c>
      <c r="ROF435" s="87" t="s">
        <v>102</v>
      </c>
      <c r="ROG435" s="87" t="s">
        <v>102</v>
      </c>
      <c r="ROH435" s="87" t="s">
        <v>102</v>
      </c>
      <c r="ROI435" s="87" t="s">
        <v>102</v>
      </c>
      <c r="ROJ435" s="87" t="s">
        <v>102</v>
      </c>
      <c r="ROK435" s="87" t="s">
        <v>102</v>
      </c>
      <c r="ROL435" s="87" t="s">
        <v>102</v>
      </c>
      <c r="ROM435" s="87" t="s">
        <v>102</v>
      </c>
      <c r="RON435" s="87" t="s">
        <v>102</v>
      </c>
      <c r="ROO435" s="87" t="s">
        <v>102</v>
      </c>
      <c r="ROP435" s="87" t="s">
        <v>102</v>
      </c>
      <c r="ROQ435" s="87" t="s">
        <v>102</v>
      </c>
      <c r="ROR435" s="87" t="s">
        <v>102</v>
      </c>
      <c r="ROS435" s="87" t="s">
        <v>102</v>
      </c>
      <c r="ROT435" s="87" t="s">
        <v>102</v>
      </c>
      <c r="ROU435" s="87" t="s">
        <v>102</v>
      </c>
      <c r="ROV435" s="87" t="s">
        <v>102</v>
      </c>
      <c r="ROW435" s="87" t="s">
        <v>102</v>
      </c>
      <c r="ROX435" s="87" t="s">
        <v>102</v>
      </c>
      <c r="ROY435" s="87" t="s">
        <v>102</v>
      </c>
      <c r="ROZ435" s="87" t="s">
        <v>102</v>
      </c>
      <c r="RPA435" s="87" t="s">
        <v>102</v>
      </c>
      <c r="RPB435" s="87" t="s">
        <v>102</v>
      </c>
      <c r="RPC435" s="87" t="s">
        <v>102</v>
      </c>
      <c r="RPD435" s="87" t="s">
        <v>102</v>
      </c>
      <c r="RPE435" s="87" t="s">
        <v>102</v>
      </c>
      <c r="RPF435" s="87" t="s">
        <v>102</v>
      </c>
      <c r="RPG435" s="87" t="s">
        <v>102</v>
      </c>
      <c r="RPH435" s="87" t="s">
        <v>102</v>
      </c>
      <c r="RPI435" s="87" t="s">
        <v>102</v>
      </c>
      <c r="RPJ435" s="87" t="s">
        <v>102</v>
      </c>
      <c r="RPK435" s="87" t="s">
        <v>102</v>
      </c>
      <c r="RPL435" s="87" t="s">
        <v>102</v>
      </c>
      <c r="RPM435" s="87" t="s">
        <v>102</v>
      </c>
      <c r="RPN435" s="87" t="s">
        <v>102</v>
      </c>
      <c r="RPO435" s="87" t="s">
        <v>102</v>
      </c>
      <c r="RPP435" s="87" t="s">
        <v>102</v>
      </c>
      <c r="RPQ435" s="87" t="s">
        <v>102</v>
      </c>
      <c r="RPR435" s="87" t="s">
        <v>102</v>
      </c>
      <c r="RPS435" s="87" t="s">
        <v>102</v>
      </c>
      <c r="RPT435" s="87" t="s">
        <v>102</v>
      </c>
      <c r="RPU435" s="87" t="s">
        <v>102</v>
      </c>
      <c r="RPV435" s="87" t="s">
        <v>102</v>
      </c>
      <c r="RPW435" s="87" t="s">
        <v>102</v>
      </c>
      <c r="RPX435" s="87" t="s">
        <v>102</v>
      </c>
      <c r="RPY435" s="87" t="s">
        <v>102</v>
      </c>
      <c r="RPZ435" s="87" t="s">
        <v>102</v>
      </c>
      <c r="RQA435" s="87" t="s">
        <v>102</v>
      </c>
      <c r="RQB435" s="87" t="s">
        <v>102</v>
      </c>
      <c r="RQC435" s="87" t="s">
        <v>102</v>
      </c>
      <c r="RQD435" s="87" t="s">
        <v>102</v>
      </c>
      <c r="RQE435" s="87" t="s">
        <v>102</v>
      </c>
      <c r="RQF435" s="87" t="s">
        <v>102</v>
      </c>
      <c r="RQG435" s="87" t="s">
        <v>102</v>
      </c>
      <c r="RQH435" s="87" t="s">
        <v>102</v>
      </c>
      <c r="RQI435" s="87" t="s">
        <v>102</v>
      </c>
      <c r="RQJ435" s="87" t="s">
        <v>102</v>
      </c>
      <c r="RQK435" s="87" t="s">
        <v>102</v>
      </c>
      <c r="RQL435" s="87" t="s">
        <v>102</v>
      </c>
      <c r="RQM435" s="87" t="s">
        <v>102</v>
      </c>
      <c r="RQN435" s="87" t="s">
        <v>102</v>
      </c>
      <c r="RQO435" s="87" t="s">
        <v>102</v>
      </c>
      <c r="RQP435" s="87" t="s">
        <v>102</v>
      </c>
      <c r="RQQ435" s="87" t="s">
        <v>102</v>
      </c>
      <c r="RQR435" s="87" t="s">
        <v>102</v>
      </c>
      <c r="RQS435" s="87" t="s">
        <v>102</v>
      </c>
      <c r="RQT435" s="87" t="s">
        <v>102</v>
      </c>
      <c r="RQU435" s="87" t="s">
        <v>102</v>
      </c>
      <c r="RQV435" s="87" t="s">
        <v>102</v>
      </c>
      <c r="RQW435" s="87" t="s">
        <v>102</v>
      </c>
      <c r="RQX435" s="87" t="s">
        <v>102</v>
      </c>
      <c r="RQY435" s="87" t="s">
        <v>102</v>
      </c>
      <c r="RQZ435" s="87" t="s">
        <v>102</v>
      </c>
      <c r="RRA435" s="87" t="s">
        <v>102</v>
      </c>
      <c r="RRB435" s="87" t="s">
        <v>102</v>
      </c>
      <c r="RRC435" s="87" t="s">
        <v>102</v>
      </c>
      <c r="RRD435" s="87" t="s">
        <v>102</v>
      </c>
      <c r="RRE435" s="87" t="s">
        <v>102</v>
      </c>
      <c r="RRF435" s="87" t="s">
        <v>102</v>
      </c>
      <c r="RRG435" s="87" t="s">
        <v>102</v>
      </c>
      <c r="RRH435" s="87" t="s">
        <v>102</v>
      </c>
      <c r="RRI435" s="87" t="s">
        <v>102</v>
      </c>
      <c r="RRJ435" s="87" t="s">
        <v>102</v>
      </c>
      <c r="RRK435" s="87" t="s">
        <v>102</v>
      </c>
      <c r="RRL435" s="87" t="s">
        <v>102</v>
      </c>
      <c r="RRM435" s="87" t="s">
        <v>102</v>
      </c>
      <c r="RRN435" s="87" t="s">
        <v>102</v>
      </c>
      <c r="RRO435" s="87" t="s">
        <v>102</v>
      </c>
      <c r="RRP435" s="87" t="s">
        <v>102</v>
      </c>
      <c r="RRQ435" s="87" t="s">
        <v>102</v>
      </c>
      <c r="RRR435" s="87" t="s">
        <v>102</v>
      </c>
      <c r="RRS435" s="87" t="s">
        <v>102</v>
      </c>
      <c r="RRT435" s="87" t="s">
        <v>102</v>
      </c>
      <c r="RRU435" s="87" t="s">
        <v>102</v>
      </c>
      <c r="RRV435" s="87" t="s">
        <v>102</v>
      </c>
      <c r="RRW435" s="87" t="s">
        <v>102</v>
      </c>
      <c r="RRX435" s="87" t="s">
        <v>102</v>
      </c>
      <c r="RRY435" s="87" t="s">
        <v>102</v>
      </c>
      <c r="RRZ435" s="87" t="s">
        <v>102</v>
      </c>
      <c r="RSA435" s="87" t="s">
        <v>102</v>
      </c>
      <c r="RSB435" s="87" t="s">
        <v>102</v>
      </c>
      <c r="RSC435" s="87" t="s">
        <v>102</v>
      </c>
      <c r="RSD435" s="87" t="s">
        <v>102</v>
      </c>
      <c r="RSE435" s="87" t="s">
        <v>102</v>
      </c>
      <c r="RSF435" s="87" t="s">
        <v>102</v>
      </c>
      <c r="RSG435" s="87" t="s">
        <v>102</v>
      </c>
      <c r="RSH435" s="87" t="s">
        <v>102</v>
      </c>
      <c r="RSI435" s="87" t="s">
        <v>102</v>
      </c>
      <c r="RSJ435" s="87" t="s">
        <v>102</v>
      </c>
      <c r="RSK435" s="87" t="s">
        <v>102</v>
      </c>
      <c r="RSL435" s="87" t="s">
        <v>102</v>
      </c>
      <c r="RSM435" s="87" t="s">
        <v>102</v>
      </c>
      <c r="RSN435" s="87" t="s">
        <v>102</v>
      </c>
      <c r="RSO435" s="87" t="s">
        <v>102</v>
      </c>
      <c r="RSP435" s="87" t="s">
        <v>102</v>
      </c>
      <c r="RSQ435" s="87" t="s">
        <v>102</v>
      </c>
      <c r="RSR435" s="87" t="s">
        <v>102</v>
      </c>
      <c r="RSS435" s="87" t="s">
        <v>102</v>
      </c>
      <c r="RST435" s="87" t="s">
        <v>102</v>
      </c>
      <c r="RSU435" s="87" t="s">
        <v>102</v>
      </c>
      <c r="RSV435" s="87" t="s">
        <v>102</v>
      </c>
      <c r="RSW435" s="87" t="s">
        <v>102</v>
      </c>
      <c r="RSX435" s="87" t="s">
        <v>102</v>
      </c>
      <c r="RSY435" s="87" t="s">
        <v>102</v>
      </c>
      <c r="RSZ435" s="87" t="s">
        <v>102</v>
      </c>
      <c r="RTA435" s="87" t="s">
        <v>102</v>
      </c>
      <c r="RTB435" s="87" t="s">
        <v>102</v>
      </c>
      <c r="RTC435" s="87" t="s">
        <v>102</v>
      </c>
      <c r="RTD435" s="87" t="s">
        <v>102</v>
      </c>
      <c r="RTE435" s="87" t="s">
        <v>102</v>
      </c>
      <c r="RTF435" s="87" t="s">
        <v>102</v>
      </c>
      <c r="RTG435" s="87" t="s">
        <v>102</v>
      </c>
      <c r="RTH435" s="87" t="s">
        <v>102</v>
      </c>
      <c r="RTI435" s="87" t="s">
        <v>102</v>
      </c>
      <c r="RTJ435" s="87" t="s">
        <v>102</v>
      </c>
      <c r="RTK435" s="87" t="s">
        <v>102</v>
      </c>
      <c r="RTL435" s="87" t="s">
        <v>102</v>
      </c>
      <c r="RTM435" s="87" t="s">
        <v>102</v>
      </c>
      <c r="RTN435" s="87" t="s">
        <v>102</v>
      </c>
      <c r="RTO435" s="87" t="s">
        <v>102</v>
      </c>
      <c r="RTP435" s="87" t="s">
        <v>102</v>
      </c>
      <c r="RTQ435" s="87" t="s">
        <v>102</v>
      </c>
      <c r="RTR435" s="87" t="s">
        <v>102</v>
      </c>
      <c r="RTS435" s="87" t="s">
        <v>102</v>
      </c>
      <c r="RTT435" s="87" t="s">
        <v>102</v>
      </c>
      <c r="RTU435" s="87" t="s">
        <v>102</v>
      </c>
      <c r="RTV435" s="87" t="s">
        <v>102</v>
      </c>
      <c r="RTW435" s="87" t="s">
        <v>102</v>
      </c>
      <c r="RTX435" s="87" t="s">
        <v>102</v>
      </c>
      <c r="RTY435" s="87" t="s">
        <v>102</v>
      </c>
      <c r="RTZ435" s="87" t="s">
        <v>102</v>
      </c>
      <c r="RUA435" s="87" t="s">
        <v>102</v>
      </c>
      <c r="RUB435" s="87" t="s">
        <v>102</v>
      </c>
      <c r="RUC435" s="87" t="s">
        <v>102</v>
      </c>
      <c r="RUD435" s="87" t="s">
        <v>102</v>
      </c>
      <c r="RUE435" s="87" t="s">
        <v>102</v>
      </c>
      <c r="RUF435" s="87" t="s">
        <v>102</v>
      </c>
      <c r="RUG435" s="87" t="s">
        <v>102</v>
      </c>
      <c r="RUH435" s="87" t="s">
        <v>102</v>
      </c>
      <c r="RUI435" s="87" t="s">
        <v>102</v>
      </c>
      <c r="RUJ435" s="87" t="s">
        <v>102</v>
      </c>
      <c r="RUK435" s="87" t="s">
        <v>102</v>
      </c>
      <c r="RUL435" s="87" t="s">
        <v>102</v>
      </c>
      <c r="RUM435" s="87" t="s">
        <v>102</v>
      </c>
      <c r="RUN435" s="87" t="s">
        <v>102</v>
      </c>
      <c r="RUO435" s="87" t="s">
        <v>102</v>
      </c>
      <c r="RUP435" s="87" t="s">
        <v>102</v>
      </c>
      <c r="RUQ435" s="87" t="s">
        <v>102</v>
      </c>
      <c r="RUR435" s="87" t="s">
        <v>102</v>
      </c>
      <c r="RUS435" s="87" t="s">
        <v>102</v>
      </c>
      <c r="RUT435" s="87" t="s">
        <v>102</v>
      </c>
      <c r="RUU435" s="87" t="s">
        <v>102</v>
      </c>
      <c r="RUV435" s="87" t="s">
        <v>102</v>
      </c>
      <c r="RUW435" s="87" t="s">
        <v>102</v>
      </c>
      <c r="RUX435" s="87" t="s">
        <v>102</v>
      </c>
      <c r="RUY435" s="87" t="s">
        <v>102</v>
      </c>
      <c r="RUZ435" s="87" t="s">
        <v>102</v>
      </c>
      <c r="RVA435" s="87" t="s">
        <v>102</v>
      </c>
      <c r="RVB435" s="87" t="s">
        <v>102</v>
      </c>
      <c r="RVC435" s="87" t="s">
        <v>102</v>
      </c>
      <c r="RVD435" s="87" t="s">
        <v>102</v>
      </c>
      <c r="RVE435" s="87" t="s">
        <v>102</v>
      </c>
      <c r="RVF435" s="87" t="s">
        <v>102</v>
      </c>
      <c r="RVG435" s="87" t="s">
        <v>102</v>
      </c>
      <c r="RVH435" s="87" t="s">
        <v>102</v>
      </c>
      <c r="RVI435" s="87" t="s">
        <v>102</v>
      </c>
      <c r="RVJ435" s="87" t="s">
        <v>102</v>
      </c>
      <c r="RVK435" s="87" t="s">
        <v>102</v>
      </c>
      <c r="RVL435" s="87" t="s">
        <v>102</v>
      </c>
      <c r="RVM435" s="87" t="s">
        <v>102</v>
      </c>
      <c r="RVN435" s="87" t="s">
        <v>102</v>
      </c>
      <c r="RVO435" s="87" t="s">
        <v>102</v>
      </c>
      <c r="RVP435" s="87" t="s">
        <v>102</v>
      </c>
      <c r="RVQ435" s="87" t="s">
        <v>102</v>
      </c>
      <c r="RVR435" s="87" t="s">
        <v>102</v>
      </c>
      <c r="RVS435" s="87" t="s">
        <v>102</v>
      </c>
      <c r="RVT435" s="87" t="s">
        <v>102</v>
      </c>
      <c r="RVU435" s="87" t="s">
        <v>102</v>
      </c>
      <c r="RVV435" s="87" t="s">
        <v>102</v>
      </c>
      <c r="RVW435" s="87" t="s">
        <v>102</v>
      </c>
      <c r="RVX435" s="87" t="s">
        <v>102</v>
      </c>
      <c r="RVY435" s="87" t="s">
        <v>102</v>
      </c>
      <c r="RVZ435" s="87" t="s">
        <v>102</v>
      </c>
      <c r="RWA435" s="87" t="s">
        <v>102</v>
      </c>
      <c r="RWB435" s="87" t="s">
        <v>102</v>
      </c>
      <c r="RWC435" s="87" t="s">
        <v>102</v>
      </c>
      <c r="RWD435" s="87" t="s">
        <v>102</v>
      </c>
      <c r="RWE435" s="87" t="s">
        <v>102</v>
      </c>
      <c r="RWF435" s="87" t="s">
        <v>102</v>
      </c>
      <c r="RWG435" s="87" t="s">
        <v>102</v>
      </c>
      <c r="RWH435" s="87" t="s">
        <v>102</v>
      </c>
      <c r="RWI435" s="87" t="s">
        <v>102</v>
      </c>
      <c r="RWJ435" s="87" t="s">
        <v>102</v>
      </c>
      <c r="RWK435" s="87" t="s">
        <v>102</v>
      </c>
      <c r="RWL435" s="87" t="s">
        <v>102</v>
      </c>
      <c r="RWM435" s="87" t="s">
        <v>102</v>
      </c>
      <c r="RWN435" s="87" t="s">
        <v>102</v>
      </c>
      <c r="RWO435" s="87" t="s">
        <v>102</v>
      </c>
      <c r="RWP435" s="87" t="s">
        <v>102</v>
      </c>
      <c r="RWQ435" s="87" t="s">
        <v>102</v>
      </c>
      <c r="RWR435" s="87" t="s">
        <v>102</v>
      </c>
      <c r="RWS435" s="87" t="s">
        <v>102</v>
      </c>
      <c r="RWT435" s="87" t="s">
        <v>102</v>
      </c>
      <c r="RWU435" s="87" t="s">
        <v>102</v>
      </c>
      <c r="RWV435" s="87" t="s">
        <v>102</v>
      </c>
      <c r="RWW435" s="87" t="s">
        <v>102</v>
      </c>
      <c r="RWX435" s="87" t="s">
        <v>102</v>
      </c>
      <c r="RWY435" s="87" t="s">
        <v>102</v>
      </c>
      <c r="RWZ435" s="87" t="s">
        <v>102</v>
      </c>
      <c r="RXA435" s="87" t="s">
        <v>102</v>
      </c>
      <c r="RXB435" s="87" t="s">
        <v>102</v>
      </c>
      <c r="RXC435" s="87" t="s">
        <v>102</v>
      </c>
      <c r="RXD435" s="87" t="s">
        <v>102</v>
      </c>
      <c r="RXE435" s="87" t="s">
        <v>102</v>
      </c>
      <c r="RXF435" s="87" t="s">
        <v>102</v>
      </c>
      <c r="RXG435" s="87" t="s">
        <v>102</v>
      </c>
      <c r="RXH435" s="87" t="s">
        <v>102</v>
      </c>
      <c r="RXI435" s="87" t="s">
        <v>102</v>
      </c>
      <c r="RXJ435" s="87" t="s">
        <v>102</v>
      </c>
      <c r="RXK435" s="87" t="s">
        <v>102</v>
      </c>
      <c r="RXL435" s="87" t="s">
        <v>102</v>
      </c>
      <c r="RXM435" s="87" t="s">
        <v>102</v>
      </c>
      <c r="RXN435" s="87" t="s">
        <v>102</v>
      </c>
      <c r="RXO435" s="87" t="s">
        <v>102</v>
      </c>
      <c r="RXP435" s="87" t="s">
        <v>102</v>
      </c>
      <c r="RXQ435" s="87" t="s">
        <v>102</v>
      </c>
      <c r="RXR435" s="87" t="s">
        <v>102</v>
      </c>
      <c r="RXS435" s="87" t="s">
        <v>102</v>
      </c>
      <c r="RXT435" s="87" t="s">
        <v>102</v>
      </c>
      <c r="RXU435" s="87" t="s">
        <v>102</v>
      </c>
      <c r="RXV435" s="87" t="s">
        <v>102</v>
      </c>
      <c r="RXW435" s="87" t="s">
        <v>102</v>
      </c>
      <c r="RXX435" s="87" t="s">
        <v>102</v>
      </c>
      <c r="RXY435" s="87" t="s">
        <v>102</v>
      </c>
      <c r="RXZ435" s="87" t="s">
        <v>102</v>
      </c>
      <c r="RYA435" s="87" t="s">
        <v>102</v>
      </c>
      <c r="RYB435" s="87" t="s">
        <v>102</v>
      </c>
      <c r="RYC435" s="87" t="s">
        <v>102</v>
      </c>
      <c r="RYD435" s="87" t="s">
        <v>102</v>
      </c>
      <c r="RYE435" s="87" t="s">
        <v>102</v>
      </c>
      <c r="RYF435" s="87" t="s">
        <v>102</v>
      </c>
      <c r="RYG435" s="87" t="s">
        <v>102</v>
      </c>
      <c r="RYH435" s="87" t="s">
        <v>102</v>
      </c>
      <c r="RYI435" s="87" t="s">
        <v>102</v>
      </c>
      <c r="RYJ435" s="87" t="s">
        <v>102</v>
      </c>
      <c r="RYK435" s="87" t="s">
        <v>102</v>
      </c>
      <c r="RYL435" s="87" t="s">
        <v>102</v>
      </c>
      <c r="RYM435" s="87" t="s">
        <v>102</v>
      </c>
      <c r="RYN435" s="87" t="s">
        <v>102</v>
      </c>
      <c r="RYO435" s="87" t="s">
        <v>102</v>
      </c>
      <c r="RYP435" s="87" t="s">
        <v>102</v>
      </c>
      <c r="RYQ435" s="87" t="s">
        <v>102</v>
      </c>
      <c r="RYR435" s="87" t="s">
        <v>102</v>
      </c>
      <c r="RYS435" s="87" t="s">
        <v>102</v>
      </c>
      <c r="RYT435" s="87" t="s">
        <v>102</v>
      </c>
      <c r="RYU435" s="87" t="s">
        <v>102</v>
      </c>
      <c r="RYV435" s="87" t="s">
        <v>102</v>
      </c>
      <c r="RYW435" s="87" t="s">
        <v>102</v>
      </c>
      <c r="RYX435" s="87" t="s">
        <v>102</v>
      </c>
      <c r="RYY435" s="87" t="s">
        <v>102</v>
      </c>
      <c r="RYZ435" s="87" t="s">
        <v>102</v>
      </c>
      <c r="RZA435" s="87" t="s">
        <v>102</v>
      </c>
      <c r="RZB435" s="87" t="s">
        <v>102</v>
      </c>
      <c r="RZC435" s="87" t="s">
        <v>102</v>
      </c>
      <c r="RZD435" s="87" t="s">
        <v>102</v>
      </c>
      <c r="RZE435" s="87" t="s">
        <v>102</v>
      </c>
      <c r="RZF435" s="87" t="s">
        <v>102</v>
      </c>
      <c r="RZG435" s="87" t="s">
        <v>102</v>
      </c>
      <c r="RZH435" s="87" t="s">
        <v>102</v>
      </c>
      <c r="RZI435" s="87" t="s">
        <v>102</v>
      </c>
      <c r="RZJ435" s="87" t="s">
        <v>102</v>
      </c>
      <c r="RZK435" s="87" t="s">
        <v>102</v>
      </c>
      <c r="RZL435" s="87" t="s">
        <v>102</v>
      </c>
      <c r="RZM435" s="87" t="s">
        <v>102</v>
      </c>
      <c r="RZN435" s="87" t="s">
        <v>102</v>
      </c>
      <c r="RZO435" s="87" t="s">
        <v>102</v>
      </c>
      <c r="RZP435" s="87" t="s">
        <v>102</v>
      </c>
      <c r="RZQ435" s="87" t="s">
        <v>102</v>
      </c>
      <c r="RZR435" s="87" t="s">
        <v>102</v>
      </c>
      <c r="RZS435" s="87" t="s">
        <v>102</v>
      </c>
      <c r="RZT435" s="87" t="s">
        <v>102</v>
      </c>
      <c r="RZU435" s="87" t="s">
        <v>102</v>
      </c>
      <c r="RZV435" s="87" t="s">
        <v>102</v>
      </c>
      <c r="RZW435" s="87" t="s">
        <v>102</v>
      </c>
      <c r="RZX435" s="87" t="s">
        <v>102</v>
      </c>
      <c r="RZY435" s="87" t="s">
        <v>102</v>
      </c>
      <c r="RZZ435" s="87" t="s">
        <v>102</v>
      </c>
      <c r="SAA435" s="87" t="s">
        <v>102</v>
      </c>
      <c r="SAB435" s="87" t="s">
        <v>102</v>
      </c>
      <c r="SAC435" s="87" t="s">
        <v>102</v>
      </c>
      <c r="SAD435" s="87" t="s">
        <v>102</v>
      </c>
      <c r="SAE435" s="87" t="s">
        <v>102</v>
      </c>
      <c r="SAF435" s="87" t="s">
        <v>102</v>
      </c>
      <c r="SAG435" s="87" t="s">
        <v>102</v>
      </c>
      <c r="SAH435" s="87" t="s">
        <v>102</v>
      </c>
      <c r="SAI435" s="87" t="s">
        <v>102</v>
      </c>
      <c r="SAJ435" s="87" t="s">
        <v>102</v>
      </c>
      <c r="SAK435" s="87" t="s">
        <v>102</v>
      </c>
      <c r="SAL435" s="87" t="s">
        <v>102</v>
      </c>
      <c r="SAM435" s="87" t="s">
        <v>102</v>
      </c>
      <c r="SAN435" s="87" t="s">
        <v>102</v>
      </c>
      <c r="SAO435" s="87" t="s">
        <v>102</v>
      </c>
      <c r="SAP435" s="87" t="s">
        <v>102</v>
      </c>
      <c r="SAQ435" s="87" t="s">
        <v>102</v>
      </c>
      <c r="SAR435" s="87" t="s">
        <v>102</v>
      </c>
      <c r="SAS435" s="87" t="s">
        <v>102</v>
      </c>
      <c r="SAT435" s="87" t="s">
        <v>102</v>
      </c>
      <c r="SAU435" s="87" t="s">
        <v>102</v>
      </c>
      <c r="SAV435" s="87" t="s">
        <v>102</v>
      </c>
      <c r="SAW435" s="87" t="s">
        <v>102</v>
      </c>
      <c r="SAX435" s="87" t="s">
        <v>102</v>
      </c>
      <c r="SAY435" s="87" t="s">
        <v>102</v>
      </c>
      <c r="SAZ435" s="87" t="s">
        <v>102</v>
      </c>
      <c r="SBA435" s="87" t="s">
        <v>102</v>
      </c>
      <c r="SBB435" s="87" t="s">
        <v>102</v>
      </c>
      <c r="SBC435" s="87" t="s">
        <v>102</v>
      </c>
      <c r="SBD435" s="87" t="s">
        <v>102</v>
      </c>
      <c r="SBE435" s="87" t="s">
        <v>102</v>
      </c>
      <c r="SBF435" s="87" t="s">
        <v>102</v>
      </c>
      <c r="SBG435" s="87" t="s">
        <v>102</v>
      </c>
      <c r="SBH435" s="87" t="s">
        <v>102</v>
      </c>
      <c r="SBI435" s="87" t="s">
        <v>102</v>
      </c>
      <c r="SBJ435" s="87" t="s">
        <v>102</v>
      </c>
      <c r="SBK435" s="87" t="s">
        <v>102</v>
      </c>
      <c r="SBL435" s="87" t="s">
        <v>102</v>
      </c>
      <c r="SBM435" s="87" t="s">
        <v>102</v>
      </c>
      <c r="SBN435" s="87" t="s">
        <v>102</v>
      </c>
      <c r="SBO435" s="87" t="s">
        <v>102</v>
      </c>
      <c r="SBP435" s="87" t="s">
        <v>102</v>
      </c>
      <c r="SBQ435" s="87" t="s">
        <v>102</v>
      </c>
      <c r="SBR435" s="87" t="s">
        <v>102</v>
      </c>
      <c r="SBS435" s="87" t="s">
        <v>102</v>
      </c>
      <c r="SBT435" s="87" t="s">
        <v>102</v>
      </c>
      <c r="SBU435" s="87" t="s">
        <v>102</v>
      </c>
      <c r="SBV435" s="87" t="s">
        <v>102</v>
      </c>
      <c r="SBW435" s="87" t="s">
        <v>102</v>
      </c>
      <c r="SBX435" s="87" t="s">
        <v>102</v>
      </c>
      <c r="SBY435" s="87" t="s">
        <v>102</v>
      </c>
      <c r="SBZ435" s="87" t="s">
        <v>102</v>
      </c>
      <c r="SCA435" s="87" t="s">
        <v>102</v>
      </c>
      <c r="SCB435" s="87" t="s">
        <v>102</v>
      </c>
      <c r="SCC435" s="87" t="s">
        <v>102</v>
      </c>
      <c r="SCD435" s="87" t="s">
        <v>102</v>
      </c>
      <c r="SCE435" s="87" t="s">
        <v>102</v>
      </c>
      <c r="SCF435" s="87" t="s">
        <v>102</v>
      </c>
      <c r="SCG435" s="87" t="s">
        <v>102</v>
      </c>
      <c r="SCH435" s="87" t="s">
        <v>102</v>
      </c>
      <c r="SCI435" s="87" t="s">
        <v>102</v>
      </c>
      <c r="SCJ435" s="87" t="s">
        <v>102</v>
      </c>
      <c r="SCK435" s="87" t="s">
        <v>102</v>
      </c>
      <c r="SCL435" s="87" t="s">
        <v>102</v>
      </c>
      <c r="SCM435" s="87" t="s">
        <v>102</v>
      </c>
      <c r="SCN435" s="87" t="s">
        <v>102</v>
      </c>
      <c r="SCO435" s="87" t="s">
        <v>102</v>
      </c>
      <c r="SCP435" s="87" t="s">
        <v>102</v>
      </c>
      <c r="SCQ435" s="87" t="s">
        <v>102</v>
      </c>
      <c r="SCR435" s="87" t="s">
        <v>102</v>
      </c>
      <c r="SCS435" s="87" t="s">
        <v>102</v>
      </c>
      <c r="SCT435" s="87" t="s">
        <v>102</v>
      </c>
      <c r="SCU435" s="87" t="s">
        <v>102</v>
      </c>
      <c r="SCV435" s="87" t="s">
        <v>102</v>
      </c>
      <c r="SCW435" s="87" t="s">
        <v>102</v>
      </c>
      <c r="SCX435" s="87" t="s">
        <v>102</v>
      </c>
      <c r="SCY435" s="87" t="s">
        <v>102</v>
      </c>
      <c r="SCZ435" s="87" t="s">
        <v>102</v>
      </c>
      <c r="SDA435" s="87" t="s">
        <v>102</v>
      </c>
      <c r="SDB435" s="87" t="s">
        <v>102</v>
      </c>
      <c r="SDC435" s="87" t="s">
        <v>102</v>
      </c>
      <c r="SDD435" s="87" t="s">
        <v>102</v>
      </c>
      <c r="SDE435" s="87" t="s">
        <v>102</v>
      </c>
      <c r="SDF435" s="87" t="s">
        <v>102</v>
      </c>
      <c r="SDG435" s="87" t="s">
        <v>102</v>
      </c>
      <c r="SDH435" s="87" t="s">
        <v>102</v>
      </c>
      <c r="SDI435" s="87" t="s">
        <v>102</v>
      </c>
      <c r="SDJ435" s="87" t="s">
        <v>102</v>
      </c>
      <c r="SDK435" s="87" t="s">
        <v>102</v>
      </c>
      <c r="SDL435" s="87" t="s">
        <v>102</v>
      </c>
      <c r="SDM435" s="87" t="s">
        <v>102</v>
      </c>
      <c r="SDN435" s="87" t="s">
        <v>102</v>
      </c>
      <c r="SDO435" s="87" t="s">
        <v>102</v>
      </c>
      <c r="SDP435" s="87" t="s">
        <v>102</v>
      </c>
      <c r="SDQ435" s="87" t="s">
        <v>102</v>
      </c>
      <c r="SDR435" s="87" t="s">
        <v>102</v>
      </c>
      <c r="SDS435" s="87" t="s">
        <v>102</v>
      </c>
      <c r="SDT435" s="87" t="s">
        <v>102</v>
      </c>
      <c r="SDU435" s="87" t="s">
        <v>102</v>
      </c>
      <c r="SDV435" s="87" t="s">
        <v>102</v>
      </c>
      <c r="SDW435" s="87" t="s">
        <v>102</v>
      </c>
      <c r="SDX435" s="87" t="s">
        <v>102</v>
      </c>
      <c r="SDY435" s="87" t="s">
        <v>102</v>
      </c>
      <c r="SDZ435" s="87" t="s">
        <v>102</v>
      </c>
      <c r="SEA435" s="87" t="s">
        <v>102</v>
      </c>
      <c r="SEB435" s="87" t="s">
        <v>102</v>
      </c>
      <c r="SEC435" s="87" t="s">
        <v>102</v>
      </c>
      <c r="SED435" s="87" t="s">
        <v>102</v>
      </c>
      <c r="SEE435" s="87" t="s">
        <v>102</v>
      </c>
      <c r="SEF435" s="87" t="s">
        <v>102</v>
      </c>
      <c r="SEG435" s="87" t="s">
        <v>102</v>
      </c>
      <c r="SEH435" s="87" t="s">
        <v>102</v>
      </c>
      <c r="SEI435" s="87" t="s">
        <v>102</v>
      </c>
      <c r="SEJ435" s="87" t="s">
        <v>102</v>
      </c>
      <c r="SEK435" s="87" t="s">
        <v>102</v>
      </c>
      <c r="SEL435" s="87" t="s">
        <v>102</v>
      </c>
      <c r="SEM435" s="87" t="s">
        <v>102</v>
      </c>
      <c r="SEN435" s="87" t="s">
        <v>102</v>
      </c>
      <c r="SEO435" s="87" t="s">
        <v>102</v>
      </c>
      <c r="SEP435" s="87" t="s">
        <v>102</v>
      </c>
      <c r="SEQ435" s="87" t="s">
        <v>102</v>
      </c>
      <c r="SER435" s="87" t="s">
        <v>102</v>
      </c>
      <c r="SES435" s="87" t="s">
        <v>102</v>
      </c>
      <c r="SET435" s="87" t="s">
        <v>102</v>
      </c>
      <c r="SEU435" s="87" t="s">
        <v>102</v>
      </c>
      <c r="SEV435" s="87" t="s">
        <v>102</v>
      </c>
      <c r="SEW435" s="87" t="s">
        <v>102</v>
      </c>
      <c r="SEX435" s="87" t="s">
        <v>102</v>
      </c>
      <c r="SEY435" s="87" t="s">
        <v>102</v>
      </c>
      <c r="SEZ435" s="87" t="s">
        <v>102</v>
      </c>
      <c r="SFA435" s="87" t="s">
        <v>102</v>
      </c>
      <c r="SFB435" s="87" t="s">
        <v>102</v>
      </c>
      <c r="SFC435" s="87" t="s">
        <v>102</v>
      </c>
      <c r="SFD435" s="87" t="s">
        <v>102</v>
      </c>
      <c r="SFE435" s="87" t="s">
        <v>102</v>
      </c>
      <c r="SFF435" s="87" t="s">
        <v>102</v>
      </c>
      <c r="SFG435" s="87" t="s">
        <v>102</v>
      </c>
      <c r="SFH435" s="87" t="s">
        <v>102</v>
      </c>
      <c r="SFI435" s="87" t="s">
        <v>102</v>
      </c>
      <c r="SFJ435" s="87" t="s">
        <v>102</v>
      </c>
      <c r="SFK435" s="87" t="s">
        <v>102</v>
      </c>
      <c r="SFL435" s="87" t="s">
        <v>102</v>
      </c>
      <c r="SFM435" s="87" t="s">
        <v>102</v>
      </c>
      <c r="SFN435" s="87" t="s">
        <v>102</v>
      </c>
      <c r="SFO435" s="87" t="s">
        <v>102</v>
      </c>
      <c r="SFP435" s="87" t="s">
        <v>102</v>
      </c>
      <c r="SFQ435" s="87" t="s">
        <v>102</v>
      </c>
      <c r="SFR435" s="87" t="s">
        <v>102</v>
      </c>
      <c r="SFS435" s="87" t="s">
        <v>102</v>
      </c>
      <c r="SFT435" s="87" t="s">
        <v>102</v>
      </c>
      <c r="SFU435" s="87" t="s">
        <v>102</v>
      </c>
      <c r="SFV435" s="87" t="s">
        <v>102</v>
      </c>
      <c r="SFW435" s="87" t="s">
        <v>102</v>
      </c>
      <c r="SFX435" s="87" t="s">
        <v>102</v>
      </c>
      <c r="SFY435" s="87" t="s">
        <v>102</v>
      </c>
      <c r="SFZ435" s="87" t="s">
        <v>102</v>
      </c>
      <c r="SGA435" s="87" t="s">
        <v>102</v>
      </c>
      <c r="SGB435" s="87" t="s">
        <v>102</v>
      </c>
      <c r="SGC435" s="87" t="s">
        <v>102</v>
      </c>
      <c r="SGD435" s="87" t="s">
        <v>102</v>
      </c>
      <c r="SGE435" s="87" t="s">
        <v>102</v>
      </c>
      <c r="SGF435" s="87" t="s">
        <v>102</v>
      </c>
      <c r="SGG435" s="87" t="s">
        <v>102</v>
      </c>
      <c r="SGH435" s="87" t="s">
        <v>102</v>
      </c>
      <c r="SGI435" s="87" t="s">
        <v>102</v>
      </c>
      <c r="SGJ435" s="87" t="s">
        <v>102</v>
      </c>
      <c r="SGK435" s="87" t="s">
        <v>102</v>
      </c>
      <c r="SGL435" s="87" t="s">
        <v>102</v>
      </c>
      <c r="SGM435" s="87" t="s">
        <v>102</v>
      </c>
      <c r="SGN435" s="87" t="s">
        <v>102</v>
      </c>
      <c r="SGO435" s="87" t="s">
        <v>102</v>
      </c>
      <c r="SGP435" s="87" t="s">
        <v>102</v>
      </c>
      <c r="SGQ435" s="87" t="s">
        <v>102</v>
      </c>
      <c r="SGR435" s="87" t="s">
        <v>102</v>
      </c>
      <c r="SGS435" s="87" t="s">
        <v>102</v>
      </c>
      <c r="SGT435" s="87" t="s">
        <v>102</v>
      </c>
      <c r="SGU435" s="87" t="s">
        <v>102</v>
      </c>
      <c r="SGV435" s="87" t="s">
        <v>102</v>
      </c>
      <c r="SGW435" s="87" t="s">
        <v>102</v>
      </c>
      <c r="SGX435" s="87" t="s">
        <v>102</v>
      </c>
      <c r="SGY435" s="87" t="s">
        <v>102</v>
      </c>
      <c r="SGZ435" s="87" t="s">
        <v>102</v>
      </c>
      <c r="SHA435" s="87" t="s">
        <v>102</v>
      </c>
      <c r="SHB435" s="87" t="s">
        <v>102</v>
      </c>
      <c r="SHC435" s="87" t="s">
        <v>102</v>
      </c>
      <c r="SHD435" s="87" t="s">
        <v>102</v>
      </c>
      <c r="SHE435" s="87" t="s">
        <v>102</v>
      </c>
      <c r="SHF435" s="87" t="s">
        <v>102</v>
      </c>
      <c r="SHG435" s="87" t="s">
        <v>102</v>
      </c>
      <c r="SHH435" s="87" t="s">
        <v>102</v>
      </c>
      <c r="SHI435" s="87" t="s">
        <v>102</v>
      </c>
      <c r="SHJ435" s="87" t="s">
        <v>102</v>
      </c>
      <c r="SHK435" s="87" t="s">
        <v>102</v>
      </c>
      <c r="SHL435" s="87" t="s">
        <v>102</v>
      </c>
      <c r="SHM435" s="87" t="s">
        <v>102</v>
      </c>
      <c r="SHN435" s="87" t="s">
        <v>102</v>
      </c>
      <c r="SHO435" s="87" t="s">
        <v>102</v>
      </c>
      <c r="SHP435" s="87" t="s">
        <v>102</v>
      </c>
      <c r="SHQ435" s="87" t="s">
        <v>102</v>
      </c>
      <c r="SHR435" s="87" t="s">
        <v>102</v>
      </c>
      <c r="SHS435" s="87" t="s">
        <v>102</v>
      </c>
      <c r="SHT435" s="87" t="s">
        <v>102</v>
      </c>
      <c r="SHU435" s="87" t="s">
        <v>102</v>
      </c>
      <c r="SHV435" s="87" t="s">
        <v>102</v>
      </c>
      <c r="SHW435" s="87" t="s">
        <v>102</v>
      </c>
      <c r="SHX435" s="87" t="s">
        <v>102</v>
      </c>
      <c r="SHY435" s="87" t="s">
        <v>102</v>
      </c>
      <c r="SHZ435" s="87" t="s">
        <v>102</v>
      </c>
      <c r="SIA435" s="87" t="s">
        <v>102</v>
      </c>
      <c r="SIB435" s="87" t="s">
        <v>102</v>
      </c>
      <c r="SIC435" s="87" t="s">
        <v>102</v>
      </c>
      <c r="SID435" s="87" t="s">
        <v>102</v>
      </c>
      <c r="SIE435" s="87" t="s">
        <v>102</v>
      </c>
      <c r="SIF435" s="87" t="s">
        <v>102</v>
      </c>
      <c r="SIG435" s="87" t="s">
        <v>102</v>
      </c>
      <c r="SIH435" s="87" t="s">
        <v>102</v>
      </c>
      <c r="SII435" s="87" t="s">
        <v>102</v>
      </c>
      <c r="SIJ435" s="87" t="s">
        <v>102</v>
      </c>
      <c r="SIK435" s="87" t="s">
        <v>102</v>
      </c>
      <c r="SIL435" s="87" t="s">
        <v>102</v>
      </c>
      <c r="SIM435" s="87" t="s">
        <v>102</v>
      </c>
      <c r="SIN435" s="87" t="s">
        <v>102</v>
      </c>
      <c r="SIO435" s="87" t="s">
        <v>102</v>
      </c>
      <c r="SIP435" s="87" t="s">
        <v>102</v>
      </c>
      <c r="SIQ435" s="87" t="s">
        <v>102</v>
      </c>
      <c r="SIR435" s="87" t="s">
        <v>102</v>
      </c>
      <c r="SIS435" s="87" t="s">
        <v>102</v>
      </c>
      <c r="SIT435" s="87" t="s">
        <v>102</v>
      </c>
      <c r="SIU435" s="87" t="s">
        <v>102</v>
      </c>
      <c r="SIV435" s="87" t="s">
        <v>102</v>
      </c>
      <c r="SIW435" s="87" t="s">
        <v>102</v>
      </c>
      <c r="SIX435" s="87" t="s">
        <v>102</v>
      </c>
      <c r="SIY435" s="87" t="s">
        <v>102</v>
      </c>
      <c r="SIZ435" s="87" t="s">
        <v>102</v>
      </c>
      <c r="SJA435" s="87" t="s">
        <v>102</v>
      </c>
      <c r="SJB435" s="87" t="s">
        <v>102</v>
      </c>
      <c r="SJC435" s="87" t="s">
        <v>102</v>
      </c>
      <c r="SJD435" s="87" t="s">
        <v>102</v>
      </c>
      <c r="SJE435" s="87" t="s">
        <v>102</v>
      </c>
      <c r="SJF435" s="87" t="s">
        <v>102</v>
      </c>
      <c r="SJG435" s="87" t="s">
        <v>102</v>
      </c>
      <c r="SJH435" s="87" t="s">
        <v>102</v>
      </c>
      <c r="SJI435" s="87" t="s">
        <v>102</v>
      </c>
      <c r="SJJ435" s="87" t="s">
        <v>102</v>
      </c>
      <c r="SJK435" s="87" t="s">
        <v>102</v>
      </c>
      <c r="SJL435" s="87" t="s">
        <v>102</v>
      </c>
      <c r="SJM435" s="87" t="s">
        <v>102</v>
      </c>
      <c r="SJN435" s="87" t="s">
        <v>102</v>
      </c>
      <c r="SJO435" s="87" t="s">
        <v>102</v>
      </c>
      <c r="SJP435" s="87" t="s">
        <v>102</v>
      </c>
      <c r="SJQ435" s="87" t="s">
        <v>102</v>
      </c>
      <c r="SJR435" s="87" t="s">
        <v>102</v>
      </c>
      <c r="SJS435" s="87" t="s">
        <v>102</v>
      </c>
      <c r="SJT435" s="87" t="s">
        <v>102</v>
      </c>
      <c r="SJU435" s="87" t="s">
        <v>102</v>
      </c>
      <c r="SJV435" s="87" t="s">
        <v>102</v>
      </c>
      <c r="SJW435" s="87" t="s">
        <v>102</v>
      </c>
      <c r="SJX435" s="87" t="s">
        <v>102</v>
      </c>
      <c r="SJY435" s="87" t="s">
        <v>102</v>
      </c>
      <c r="SJZ435" s="87" t="s">
        <v>102</v>
      </c>
      <c r="SKA435" s="87" t="s">
        <v>102</v>
      </c>
      <c r="SKB435" s="87" t="s">
        <v>102</v>
      </c>
      <c r="SKC435" s="87" t="s">
        <v>102</v>
      </c>
      <c r="SKD435" s="87" t="s">
        <v>102</v>
      </c>
      <c r="SKE435" s="87" t="s">
        <v>102</v>
      </c>
      <c r="SKF435" s="87" t="s">
        <v>102</v>
      </c>
      <c r="SKG435" s="87" t="s">
        <v>102</v>
      </c>
      <c r="SKH435" s="87" t="s">
        <v>102</v>
      </c>
      <c r="SKI435" s="87" t="s">
        <v>102</v>
      </c>
      <c r="SKJ435" s="87" t="s">
        <v>102</v>
      </c>
      <c r="SKK435" s="87" t="s">
        <v>102</v>
      </c>
      <c r="SKL435" s="87" t="s">
        <v>102</v>
      </c>
      <c r="SKM435" s="87" t="s">
        <v>102</v>
      </c>
      <c r="SKN435" s="87" t="s">
        <v>102</v>
      </c>
      <c r="SKO435" s="87" t="s">
        <v>102</v>
      </c>
      <c r="SKP435" s="87" t="s">
        <v>102</v>
      </c>
      <c r="SKQ435" s="87" t="s">
        <v>102</v>
      </c>
      <c r="SKR435" s="87" t="s">
        <v>102</v>
      </c>
      <c r="SKS435" s="87" t="s">
        <v>102</v>
      </c>
      <c r="SKT435" s="87" t="s">
        <v>102</v>
      </c>
      <c r="SKU435" s="87" t="s">
        <v>102</v>
      </c>
      <c r="SKV435" s="87" t="s">
        <v>102</v>
      </c>
      <c r="SKW435" s="87" t="s">
        <v>102</v>
      </c>
      <c r="SKX435" s="87" t="s">
        <v>102</v>
      </c>
      <c r="SKY435" s="87" t="s">
        <v>102</v>
      </c>
      <c r="SKZ435" s="87" t="s">
        <v>102</v>
      </c>
      <c r="SLA435" s="87" t="s">
        <v>102</v>
      </c>
      <c r="SLB435" s="87" t="s">
        <v>102</v>
      </c>
      <c r="SLC435" s="87" t="s">
        <v>102</v>
      </c>
      <c r="SLD435" s="87" t="s">
        <v>102</v>
      </c>
      <c r="SLE435" s="87" t="s">
        <v>102</v>
      </c>
      <c r="SLF435" s="87" t="s">
        <v>102</v>
      </c>
      <c r="SLG435" s="87" t="s">
        <v>102</v>
      </c>
      <c r="SLH435" s="87" t="s">
        <v>102</v>
      </c>
      <c r="SLI435" s="87" t="s">
        <v>102</v>
      </c>
      <c r="SLJ435" s="87" t="s">
        <v>102</v>
      </c>
      <c r="SLK435" s="87" t="s">
        <v>102</v>
      </c>
      <c r="SLL435" s="87" t="s">
        <v>102</v>
      </c>
      <c r="SLM435" s="87" t="s">
        <v>102</v>
      </c>
      <c r="SLN435" s="87" t="s">
        <v>102</v>
      </c>
      <c r="SLO435" s="87" t="s">
        <v>102</v>
      </c>
      <c r="SLP435" s="87" t="s">
        <v>102</v>
      </c>
      <c r="SLQ435" s="87" t="s">
        <v>102</v>
      </c>
      <c r="SLR435" s="87" t="s">
        <v>102</v>
      </c>
      <c r="SLS435" s="87" t="s">
        <v>102</v>
      </c>
      <c r="SLT435" s="87" t="s">
        <v>102</v>
      </c>
      <c r="SLU435" s="87" t="s">
        <v>102</v>
      </c>
      <c r="SLV435" s="87" t="s">
        <v>102</v>
      </c>
      <c r="SLW435" s="87" t="s">
        <v>102</v>
      </c>
      <c r="SLX435" s="87" t="s">
        <v>102</v>
      </c>
      <c r="SLY435" s="87" t="s">
        <v>102</v>
      </c>
      <c r="SLZ435" s="87" t="s">
        <v>102</v>
      </c>
      <c r="SMA435" s="87" t="s">
        <v>102</v>
      </c>
      <c r="SMB435" s="87" t="s">
        <v>102</v>
      </c>
      <c r="SMC435" s="87" t="s">
        <v>102</v>
      </c>
      <c r="SMD435" s="87" t="s">
        <v>102</v>
      </c>
      <c r="SME435" s="87" t="s">
        <v>102</v>
      </c>
      <c r="SMF435" s="87" t="s">
        <v>102</v>
      </c>
      <c r="SMG435" s="87" t="s">
        <v>102</v>
      </c>
      <c r="SMH435" s="87" t="s">
        <v>102</v>
      </c>
      <c r="SMI435" s="87" t="s">
        <v>102</v>
      </c>
      <c r="SMJ435" s="87" t="s">
        <v>102</v>
      </c>
      <c r="SMK435" s="87" t="s">
        <v>102</v>
      </c>
      <c r="SML435" s="87" t="s">
        <v>102</v>
      </c>
      <c r="SMM435" s="87" t="s">
        <v>102</v>
      </c>
      <c r="SMN435" s="87" t="s">
        <v>102</v>
      </c>
      <c r="SMO435" s="87" t="s">
        <v>102</v>
      </c>
      <c r="SMP435" s="87" t="s">
        <v>102</v>
      </c>
      <c r="SMQ435" s="87" t="s">
        <v>102</v>
      </c>
      <c r="SMR435" s="87" t="s">
        <v>102</v>
      </c>
      <c r="SMS435" s="87" t="s">
        <v>102</v>
      </c>
      <c r="SMT435" s="87" t="s">
        <v>102</v>
      </c>
      <c r="SMU435" s="87" t="s">
        <v>102</v>
      </c>
      <c r="SMV435" s="87" t="s">
        <v>102</v>
      </c>
      <c r="SMW435" s="87" t="s">
        <v>102</v>
      </c>
      <c r="SMX435" s="87" t="s">
        <v>102</v>
      </c>
      <c r="SMY435" s="87" t="s">
        <v>102</v>
      </c>
      <c r="SMZ435" s="87" t="s">
        <v>102</v>
      </c>
      <c r="SNA435" s="87" t="s">
        <v>102</v>
      </c>
      <c r="SNB435" s="87" t="s">
        <v>102</v>
      </c>
      <c r="SNC435" s="87" t="s">
        <v>102</v>
      </c>
      <c r="SND435" s="87" t="s">
        <v>102</v>
      </c>
      <c r="SNE435" s="87" t="s">
        <v>102</v>
      </c>
      <c r="SNF435" s="87" t="s">
        <v>102</v>
      </c>
      <c r="SNG435" s="87" t="s">
        <v>102</v>
      </c>
      <c r="SNH435" s="87" t="s">
        <v>102</v>
      </c>
      <c r="SNI435" s="87" t="s">
        <v>102</v>
      </c>
      <c r="SNJ435" s="87" t="s">
        <v>102</v>
      </c>
      <c r="SNK435" s="87" t="s">
        <v>102</v>
      </c>
      <c r="SNL435" s="87" t="s">
        <v>102</v>
      </c>
      <c r="SNM435" s="87" t="s">
        <v>102</v>
      </c>
      <c r="SNN435" s="87" t="s">
        <v>102</v>
      </c>
      <c r="SNO435" s="87" t="s">
        <v>102</v>
      </c>
      <c r="SNP435" s="87" t="s">
        <v>102</v>
      </c>
      <c r="SNQ435" s="87" t="s">
        <v>102</v>
      </c>
      <c r="SNR435" s="87" t="s">
        <v>102</v>
      </c>
      <c r="SNS435" s="87" t="s">
        <v>102</v>
      </c>
      <c r="SNT435" s="87" t="s">
        <v>102</v>
      </c>
      <c r="SNU435" s="87" t="s">
        <v>102</v>
      </c>
      <c r="SNV435" s="87" t="s">
        <v>102</v>
      </c>
      <c r="SNW435" s="87" t="s">
        <v>102</v>
      </c>
      <c r="SNX435" s="87" t="s">
        <v>102</v>
      </c>
      <c r="SNY435" s="87" t="s">
        <v>102</v>
      </c>
      <c r="SNZ435" s="87" t="s">
        <v>102</v>
      </c>
      <c r="SOA435" s="87" t="s">
        <v>102</v>
      </c>
      <c r="SOB435" s="87" t="s">
        <v>102</v>
      </c>
      <c r="SOC435" s="87" t="s">
        <v>102</v>
      </c>
      <c r="SOD435" s="87" t="s">
        <v>102</v>
      </c>
      <c r="SOE435" s="87" t="s">
        <v>102</v>
      </c>
      <c r="SOF435" s="87" t="s">
        <v>102</v>
      </c>
      <c r="SOG435" s="87" t="s">
        <v>102</v>
      </c>
      <c r="SOH435" s="87" t="s">
        <v>102</v>
      </c>
      <c r="SOI435" s="87" t="s">
        <v>102</v>
      </c>
      <c r="SOJ435" s="87" t="s">
        <v>102</v>
      </c>
      <c r="SOK435" s="87" t="s">
        <v>102</v>
      </c>
      <c r="SOL435" s="87" t="s">
        <v>102</v>
      </c>
      <c r="SOM435" s="87" t="s">
        <v>102</v>
      </c>
      <c r="SON435" s="87" t="s">
        <v>102</v>
      </c>
      <c r="SOO435" s="87" t="s">
        <v>102</v>
      </c>
      <c r="SOP435" s="87" t="s">
        <v>102</v>
      </c>
      <c r="SOQ435" s="87" t="s">
        <v>102</v>
      </c>
      <c r="SOR435" s="87" t="s">
        <v>102</v>
      </c>
      <c r="SOS435" s="87" t="s">
        <v>102</v>
      </c>
      <c r="SOT435" s="87" t="s">
        <v>102</v>
      </c>
      <c r="SOU435" s="87" t="s">
        <v>102</v>
      </c>
      <c r="SOV435" s="87" t="s">
        <v>102</v>
      </c>
      <c r="SOW435" s="87" t="s">
        <v>102</v>
      </c>
      <c r="SOX435" s="87" t="s">
        <v>102</v>
      </c>
      <c r="SOY435" s="87" t="s">
        <v>102</v>
      </c>
      <c r="SOZ435" s="87" t="s">
        <v>102</v>
      </c>
      <c r="SPA435" s="87" t="s">
        <v>102</v>
      </c>
      <c r="SPB435" s="87" t="s">
        <v>102</v>
      </c>
      <c r="SPC435" s="87" t="s">
        <v>102</v>
      </c>
      <c r="SPD435" s="87" t="s">
        <v>102</v>
      </c>
      <c r="SPE435" s="87" t="s">
        <v>102</v>
      </c>
      <c r="SPF435" s="87" t="s">
        <v>102</v>
      </c>
      <c r="SPG435" s="87" t="s">
        <v>102</v>
      </c>
      <c r="SPH435" s="87" t="s">
        <v>102</v>
      </c>
      <c r="SPI435" s="87" t="s">
        <v>102</v>
      </c>
      <c r="SPJ435" s="87" t="s">
        <v>102</v>
      </c>
      <c r="SPK435" s="87" t="s">
        <v>102</v>
      </c>
      <c r="SPL435" s="87" t="s">
        <v>102</v>
      </c>
      <c r="SPM435" s="87" t="s">
        <v>102</v>
      </c>
      <c r="SPN435" s="87" t="s">
        <v>102</v>
      </c>
      <c r="SPO435" s="87" t="s">
        <v>102</v>
      </c>
      <c r="SPP435" s="87" t="s">
        <v>102</v>
      </c>
      <c r="SPQ435" s="87" t="s">
        <v>102</v>
      </c>
      <c r="SPR435" s="87" t="s">
        <v>102</v>
      </c>
      <c r="SPS435" s="87" t="s">
        <v>102</v>
      </c>
      <c r="SPT435" s="87" t="s">
        <v>102</v>
      </c>
      <c r="SPU435" s="87" t="s">
        <v>102</v>
      </c>
      <c r="SPV435" s="87" t="s">
        <v>102</v>
      </c>
      <c r="SPW435" s="87" t="s">
        <v>102</v>
      </c>
      <c r="SPX435" s="87" t="s">
        <v>102</v>
      </c>
      <c r="SPY435" s="87" t="s">
        <v>102</v>
      </c>
      <c r="SPZ435" s="87" t="s">
        <v>102</v>
      </c>
      <c r="SQA435" s="87" t="s">
        <v>102</v>
      </c>
      <c r="SQB435" s="87" t="s">
        <v>102</v>
      </c>
      <c r="SQC435" s="87" t="s">
        <v>102</v>
      </c>
      <c r="SQD435" s="87" t="s">
        <v>102</v>
      </c>
      <c r="SQE435" s="87" t="s">
        <v>102</v>
      </c>
      <c r="SQF435" s="87" t="s">
        <v>102</v>
      </c>
      <c r="SQG435" s="87" t="s">
        <v>102</v>
      </c>
      <c r="SQH435" s="87" t="s">
        <v>102</v>
      </c>
      <c r="SQI435" s="87" t="s">
        <v>102</v>
      </c>
      <c r="SQJ435" s="87" t="s">
        <v>102</v>
      </c>
      <c r="SQK435" s="87" t="s">
        <v>102</v>
      </c>
      <c r="SQL435" s="87" t="s">
        <v>102</v>
      </c>
      <c r="SQM435" s="87" t="s">
        <v>102</v>
      </c>
      <c r="SQN435" s="87" t="s">
        <v>102</v>
      </c>
      <c r="SQO435" s="87" t="s">
        <v>102</v>
      </c>
      <c r="SQP435" s="87" t="s">
        <v>102</v>
      </c>
      <c r="SQQ435" s="87" t="s">
        <v>102</v>
      </c>
      <c r="SQR435" s="87" t="s">
        <v>102</v>
      </c>
      <c r="SQS435" s="87" t="s">
        <v>102</v>
      </c>
      <c r="SQT435" s="87" t="s">
        <v>102</v>
      </c>
      <c r="SQU435" s="87" t="s">
        <v>102</v>
      </c>
      <c r="SQV435" s="87" t="s">
        <v>102</v>
      </c>
      <c r="SQW435" s="87" t="s">
        <v>102</v>
      </c>
      <c r="SQX435" s="87" t="s">
        <v>102</v>
      </c>
      <c r="SQY435" s="87" t="s">
        <v>102</v>
      </c>
      <c r="SQZ435" s="87" t="s">
        <v>102</v>
      </c>
      <c r="SRA435" s="87" t="s">
        <v>102</v>
      </c>
      <c r="SRB435" s="87" t="s">
        <v>102</v>
      </c>
      <c r="SRC435" s="87" t="s">
        <v>102</v>
      </c>
      <c r="SRD435" s="87" t="s">
        <v>102</v>
      </c>
      <c r="SRE435" s="87" t="s">
        <v>102</v>
      </c>
      <c r="SRF435" s="87" t="s">
        <v>102</v>
      </c>
      <c r="SRG435" s="87" t="s">
        <v>102</v>
      </c>
      <c r="SRH435" s="87" t="s">
        <v>102</v>
      </c>
      <c r="SRI435" s="87" t="s">
        <v>102</v>
      </c>
      <c r="SRJ435" s="87" t="s">
        <v>102</v>
      </c>
      <c r="SRK435" s="87" t="s">
        <v>102</v>
      </c>
      <c r="SRL435" s="87" t="s">
        <v>102</v>
      </c>
      <c r="SRM435" s="87" t="s">
        <v>102</v>
      </c>
      <c r="SRN435" s="87" t="s">
        <v>102</v>
      </c>
      <c r="SRO435" s="87" t="s">
        <v>102</v>
      </c>
      <c r="SRP435" s="87" t="s">
        <v>102</v>
      </c>
      <c r="SRQ435" s="87" t="s">
        <v>102</v>
      </c>
      <c r="SRR435" s="87" t="s">
        <v>102</v>
      </c>
      <c r="SRS435" s="87" t="s">
        <v>102</v>
      </c>
      <c r="SRT435" s="87" t="s">
        <v>102</v>
      </c>
      <c r="SRU435" s="87" t="s">
        <v>102</v>
      </c>
      <c r="SRV435" s="87" t="s">
        <v>102</v>
      </c>
      <c r="SRW435" s="87" t="s">
        <v>102</v>
      </c>
      <c r="SRX435" s="87" t="s">
        <v>102</v>
      </c>
      <c r="SRY435" s="87" t="s">
        <v>102</v>
      </c>
      <c r="SRZ435" s="87" t="s">
        <v>102</v>
      </c>
      <c r="SSA435" s="87" t="s">
        <v>102</v>
      </c>
      <c r="SSB435" s="87" t="s">
        <v>102</v>
      </c>
      <c r="SSC435" s="87" t="s">
        <v>102</v>
      </c>
      <c r="SSD435" s="87" t="s">
        <v>102</v>
      </c>
      <c r="SSE435" s="87" t="s">
        <v>102</v>
      </c>
      <c r="SSF435" s="87" t="s">
        <v>102</v>
      </c>
      <c r="SSG435" s="87" t="s">
        <v>102</v>
      </c>
      <c r="SSH435" s="87" t="s">
        <v>102</v>
      </c>
      <c r="SSI435" s="87" t="s">
        <v>102</v>
      </c>
      <c r="SSJ435" s="87" t="s">
        <v>102</v>
      </c>
      <c r="SSK435" s="87" t="s">
        <v>102</v>
      </c>
      <c r="SSL435" s="87" t="s">
        <v>102</v>
      </c>
      <c r="SSM435" s="87" t="s">
        <v>102</v>
      </c>
      <c r="SSN435" s="87" t="s">
        <v>102</v>
      </c>
      <c r="SSO435" s="87" t="s">
        <v>102</v>
      </c>
      <c r="SSP435" s="87" t="s">
        <v>102</v>
      </c>
      <c r="SSQ435" s="87" t="s">
        <v>102</v>
      </c>
      <c r="SSR435" s="87" t="s">
        <v>102</v>
      </c>
      <c r="SSS435" s="87" t="s">
        <v>102</v>
      </c>
      <c r="SST435" s="87" t="s">
        <v>102</v>
      </c>
      <c r="SSU435" s="87" t="s">
        <v>102</v>
      </c>
      <c r="SSV435" s="87" t="s">
        <v>102</v>
      </c>
      <c r="SSW435" s="87" t="s">
        <v>102</v>
      </c>
      <c r="SSX435" s="87" t="s">
        <v>102</v>
      </c>
      <c r="SSY435" s="87" t="s">
        <v>102</v>
      </c>
      <c r="SSZ435" s="87" t="s">
        <v>102</v>
      </c>
      <c r="STA435" s="87" t="s">
        <v>102</v>
      </c>
      <c r="STB435" s="87" t="s">
        <v>102</v>
      </c>
      <c r="STC435" s="87" t="s">
        <v>102</v>
      </c>
      <c r="STD435" s="87" t="s">
        <v>102</v>
      </c>
      <c r="STE435" s="87" t="s">
        <v>102</v>
      </c>
      <c r="STF435" s="87" t="s">
        <v>102</v>
      </c>
      <c r="STG435" s="87" t="s">
        <v>102</v>
      </c>
      <c r="STH435" s="87" t="s">
        <v>102</v>
      </c>
      <c r="STI435" s="87" t="s">
        <v>102</v>
      </c>
      <c r="STJ435" s="87" t="s">
        <v>102</v>
      </c>
      <c r="STK435" s="87" t="s">
        <v>102</v>
      </c>
      <c r="STL435" s="87" t="s">
        <v>102</v>
      </c>
      <c r="STM435" s="87" t="s">
        <v>102</v>
      </c>
      <c r="STN435" s="87" t="s">
        <v>102</v>
      </c>
      <c r="STO435" s="87" t="s">
        <v>102</v>
      </c>
      <c r="STP435" s="87" t="s">
        <v>102</v>
      </c>
      <c r="STQ435" s="87" t="s">
        <v>102</v>
      </c>
      <c r="STR435" s="87" t="s">
        <v>102</v>
      </c>
      <c r="STS435" s="87" t="s">
        <v>102</v>
      </c>
      <c r="STT435" s="87" t="s">
        <v>102</v>
      </c>
      <c r="STU435" s="87" t="s">
        <v>102</v>
      </c>
      <c r="STV435" s="87" t="s">
        <v>102</v>
      </c>
      <c r="STW435" s="87" t="s">
        <v>102</v>
      </c>
      <c r="STX435" s="87" t="s">
        <v>102</v>
      </c>
      <c r="STY435" s="87" t="s">
        <v>102</v>
      </c>
      <c r="STZ435" s="87" t="s">
        <v>102</v>
      </c>
      <c r="SUA435" s="87" t="s">
        <v>102</v>
      </c>
      <c r="SUB435" s="87" t="s">
        <v>102</v>
      </c>
      <c r="SUC435" s="87" t="s">
        <v>102</v>
      </c>
      <c r="SUD435" s="87" t="s">
        <v>102</v>
      </c>
      <c r="SUE435" s="87" t="s">
        <v>102</v>
      </c>
      <c r="SUF435" s="87" t="s">
        <v>102</v>
      </c>
      <c r="SUG435" s="87" t="s">
        <v>102</v>
      </c>
      <c r="SUH435" s="87" t="s">
        <v>102</v>
      </c>
      <c r="SUI435" s="87" t="s">
        <v>102</v>
      </c>
      <c r="SUJ435" s="87" t="s">
        <v>102</v>
      </c>
      <c r="SUK435" s="87" t="s">
        <v>102</v>
      </c>
      <c r="SUL435" s="87" t="s">
        <v>102</v>
      </c>
      <c r="SUM435" s="87" t="s">
        <v>102</v>
      </c>
      <c r="SUN435" s="87" t="s">
        <v>102</v>
      </c>
      <c r="SUO435" s="87" t="s">
        <v>102</v>
      </c>
      <c r="SUP435" s="87" t="s">
        <v>102</v>
      </c>
      <c r="SUQ435" s="87" t="s">
        <v>102</v>
      </c>
      <c r="SUR435" s="87" t="s">
        <v>102</v>
      </c>
      <c r="SUS435" s="87" t="s">
        <v>102</v>
      </c>
      <c r="SUT435" s="87" t="s">
        <v>102</v>
      </c>
      <c r="SUU435" s="87" t="s">
        <v>102</v>
      </c>
      <c r="SUV435" s="87" t="s">
        <v>102</v>
      </c>
      <c r="SUW435" s="87" t="s">
        <v>102</v>
      </c>
      <c r="SUX435" s="87" t="s">
        <v>102</v>
      </c>
      <c r="SUY435" s="87" t="s">
        <v>102</v>
      </c>
      <c r="SUZ435" s="87" t="s">
        <v>102</v>
      </c>
      <c r="SVA435" s="87" t="s">
        <v>102</v>
      </c>
      <c r="SVB435" s="87" t="s">
        <v>102</v>
      </c>
      <c r="SVC435" s="87" t="s">
        <v>102</v>
      </c>
      <c r="SVD435" s="87" t="s">
        <v>102</v>
      </c>
      <c r="SVE435" s="87" t="s">
        <v>102</v>
      </c>
      <c r="SVF435" s="87" t="s">
        <v>102</v>
      </c>
      <c r="SVG435" s="87" t="s">
        <v>102</v>
      </c>
      <c r="SVH435" s="87" t="s">
        <v>102</v>
      </c>
      <c r="SVI435" s="87" t="s">
        <v>102</v>
      </c>
      <c r="SVJ435" s="87" t="s">
        <v>102</v>
      </c>
      <c r="SVK435" s="87" t="s">
        <v>102</v>
      </c>
      <c r="SVL435" s="87" t="s">
        <v>102</v>
      </c>
      <c r="SVM435" s="87" t="s">
        <v>102</v>
      </c>
      <c r="SVN435" s="87" t="s">
        <v>102</v>
      </c>
      <c r="SVO435" s="87" t="s">
        <v>102</v>
      </c>
      <c r="SVP435" s="87" t="s">
        <v>102</v>
      </c>
      <c r="SVQ435" s="87" t="s">
        <v>102</v>
      </c>
      <c r="SVR435" s="87" t="s">
        <v>102</v>
      </c>
      <c r="SVS435" s="87" t="s">
        <v>102</v>
      </c>
      <c r="SVT435" s="87" t="s">
        <v>102</v>
      </c>
      <c r="SVU435" s="87" t="s">
        <v>102</v>
      </c>
      <c r="SVV435" s="87" t="s">
        <v>102</v>
      </c>
      <c r="SVW435" s="87" t="s">
        <v>102</v>
      </c>
      <c r="SVX435" s="87" t="s">
        <v>102</v>
      </c>
      <c r="SVY435" s="87" t="s">
        <v>102</v>
      </c>
      <c r="SVZ435" s="87" t="s">
        <v>102</v>
      </c>
      <c r="SWA435" s="87" t="s">
        <v>102</v>
      </c>
      <c r="SWB435" s="87" t="s">
        <v>102</v>
      </c>
      <c r="SWC435" s="87" t="s">
        <v>102</v>
      </c>
      <c r="SWD435" s="87" t="s">
        <v>102</v>
      </c>
      <c r="SWE435" s="87" t="s">
        <v>102</v>
      </c>
      <c r="SWF435" s="87" t="s">
        <v>102</v>
      </c>
      <c r="SWG435" s="87" t="s">
        <v>102</v>
      </c>
      <c r="SWH435" s="87" t="s">
        <v>102</v>
      </c>
      <c r="SWI435" s="87" t="s">
        <v>102</v>
      </c>
      <c r="SWJ435" s="87" t="s">
        <v>102</v>
      </c>
      <c r="SWK435" s="87" t="s">
        <v>102</v>
      </c>
      <c r="SWL435" s="87" t="s">
        <v>102</v>
      </c>
      <c r="SWM435" s="87" t="s">
        <v>102</v>
      </c>
      <c r="SWN435" s="87" t="s">
        <v>102</v>
      </c>
      <c r="SWO435" s="87" t="s">
        <v>102</v>
      </c>
      <c r="SWP435" s="87" t="s">
        <v>102</v>
      </c>
      <c r="SWQ435" s="87" t="s">
        <v>102</v>
      </c>
      <c r="SWR435" s="87" t="s">
        <v>102</v>
      </c>
      <c r="SWS435" s="87" t="s">
        <v>102</v>
      </c>
      <c r="SWT435" s="87" t="s">
        <v>102</v>
      </c>
      <c r="SWU435" s="87" t="s">
        <v>102</v>
      </c>
      <c r="SWV435" s="87" t="s">
        <v>102</v>
      </c>
      <c r="SWW435" s="87" t="s">
        <v>102</v>
      </c>
      <c r="SWX435" s="87" t="s">
        <v>102</v>
      </c>
      <c r="SWY435" s="87" t="s">
        <v>102</v>
      </c>
      <c r="SWZ435" s="87" t="s">
        <v>102</v>
      </c>
      <c r="SXA435" s="87" t="s">
        <v>102</v>
      </c>
      <c r="SXB435" s="87" t="s">
        <v>102</v>
      </c>
      <c r="SXC435" s="87" t="s">
        <v>102</v>
      </c>
      <c r="SXD435" s="87" t="s">
        <v>102</v>
      </c>
      <c r="SXE435" s="87" t="s">
        <v>102</v>
      </c>
      <c r="SXF435" s="87" t="s">
        <v>102</v>
      </c>
      <c r="SXG435" s="87" t="s">
        <v>102</v>
      </c>
      <c r="SXH435" s="87" t="s">
        <v>102</v>
      </c>
      <c r="SXI435" s="87" t="s">
        <v>102</v>
      </c>
      <c r="SXJ435" s="87" t="s">
        <v>102</v>
      </c>
      <c r="SXK435" s="87" t="s">
        <v>102</v>
      </c>
      <c r="SXL435" s="87" t="s">
        <v>102</v>
      </c>
      <c r="SXM435" s="87" t="s">
        <v>102</v>
      </c>
      <c r="SXN435" s="87" t="s">
        <v>102</v>
      </c>
      <c r="SXO435" s="87" t="s">
        <v>102</v>
      </c>
      <c r="SXP435" s="87" t="s">
        <v>102</v>
      </c>
      <c r="SXQ435" s="87" t="s">
        <v>102</v>
      </c>
      <c r="SXR435" s="87" t="s">
        <v>102</v>
      </c>
      <c r="SXS435" s="87" t="s">
        <v>102</v>
      </c>
      <c r="SXT435" s="87" t="s">
        <v>102</v>
      </c>
      <c r="SXU435" s="87" t="s">
        <v>102</v>
      </c>
      <c r="SXV435" s="87" t="s">
        <v>102</v>
      </c>
      <c r="SXW435" s="87" t="s">
        <v>102</v>
      </c>
      <c r="SXX435" s="87" t="s">
        <v>102</v>
      </c>
      <c r="SXY435" s="87" t="s">
        <v>102</v>
      </c>
      <c r="SXZ435" s="87" t="s">
        <v>102</v>
      </c>
      <c r="SYA435" s="87" t="s">
        <v>102</v>
      </c>
      <c r="SYB435" s="87" t="s">
        <v>102</v>
      </c>
      <c r="SYC435" s="87" t="s">
        <v>102</v>
      </c>
      <c r="SYD435" s="87" t="s">
        <v>102</v>
      </c>
      <c r="SYE435" s="87" t="s">
        <v>102</v>
      </c>
      <c r="SYF435" s="87" t="s">
        <v>102</v>
      </c>
      <c r="SYG435" s="87" t="s">
        <v>102</v>
      </c>
      <c r="SYH435" s="87" t="s">
        <v>102</v>
      </c>
      <c r="SYI435" s="87" t="s">
        <v>102</v>
      </c>
      <c r="SYJ435" s="87" t="s">
        <v>102</v>
      </c>
      <c r="SYK435" s="87" t="s">
        <v>102</v>
      </c>
      <c r="SYL435" s="87" t="s">
        <v>102</v>
      </c>
      <c r="SYM435" s="87" t="s">
        <v>102</v>
      </c>
      <c r="SYN435" s="87" t="s">
        <v>102</v>
      </c>
      <c r="SYO435" s="87" t="s">
        <v>102</v>
      </c>
      <c r="SYP435" s="87" t="s">
        <v>102</v>
      </c>
      <c r="SYQ435" s="87" t="s">
        <v>102</v>
      </c>
      <c r="SYR435" s="87" t="s">
        <v>102</v>
      </c>
      <c r="SYS435" s="87" t="s">
        <v>102</v>
      </c>
      <c r="SYT435" s="87" t="s">
        <v>102</v>
      </c>
      <c r="SYU435" s="87" t="s">
        <v>102</v>
      </c>
      <c r="SYV435" s="87" t="s">
        <v>102</v>
      </c>
      <c r="SYW435" s="87" t="s">
        <v>102</v>
      </c>
      <c r="SYX435" s="87" t="s">
        <v>102</v>
      </c>
      <c r="SYY435" s="87" t="s">
        <v>102</v>
      </c>
      <c r="SYZ435" s="87" t="s">
        <v>102</v>
      </c>
      <c r="SZA435" s="87" t="s">
        <v>102</v>
      </c>
      <c r="SZB435" s="87" t="s">
        <v>102</v>
      </c>
      <c r="SZC435" s="87" t="s">
        <v>102</v>
      </c>
      <c r="SZD435" s="87" t="s">
        <v>102</v>
      </c>
      <c r="SZE435" s="87" t="s">
        <v>102</v>
      </c>
      <c r="SZF435" s="87" t="s">
        <v>102</v>
      </c>
      <c r="SZG435" s="87" t="s">
        <v>102</v>
      </c>
      <c r="SZH435" s="87" t="s">
        <v>102</v>
      </c>
      <c r="SZI435" s="87" t="s">
        <v>102</v>
      </c>
      <c r="SZJ435" s="87" t="s">
        <v>102</v>
      </c>
      <c r="SZK435" s="87" t="s">
        <v>102</v>
      </c>
      <c r="SZL435" s="87" t="s">
        <v>102</v>
      </c>
      <c r="SZM435" s="87" t="s">
        <v>102</v>
      </c>
      <c r="SZN435" s="87" t="s">
        <v>102</v>
      </c>
      <c r="SZO435" s="87" t="s">
        <v>102</v>
      </c>
      <c r="SZP435" s="87" t="s">
        <v>102</v>
      </c>
      <c r="SZQ435" s="87" t="s">
        <v>102</v>
      </c>
      <c r="SZR435" s="87" t="s">
        <v>102</v>
      </c>
      <c r="SZS435" s="87" t="s">
        <v>102</v>
      </c>
      <c r="SZT435" s="87" t="s">
        <v>102</v>
      </c>
      <c r="SZU435" s="87" t="s">
        <v>102</v>
      </c>
      <c r="SZV435" s="87" t="s">
        <v>102</v>
      </c>
      <c r="SZW435" s="87" t="s">
        <v>102</v>
      </c>
      <c r="SZX435" s="87" t="s">
        <v>102</v>
      </c>
      <c r="SZY435" s="87" t="s">
        <v>102</v>
      </c>
      <c r="SZZ435" s="87" t="s">
        <v>102</v>
      </c>
      <c r="TAA435" s="87" t="s">
        <v>102</v>
      </c>
      <c r="TAB435" s="87" t="s">
        <v>102</v>
      </c>
      <c r="TAC435" s="87" t="s">
        <v>102</v>
      </c>
      <c r="TAD435" s="87" t="s">
        <v>102</v>
      </c>
      <c r="TAE435" s="87" t="s">
        <v>102</v>
      </c>
      <c r="TAF435" s="87" t="s">
        <v>102</v>
      </c>
      <c r="TAG435" s="87" t="s">
        <v>102</v>
      </c>
      <c r="TAH435" s="87" t="s">
        <v>102</v>
      </c>
      <c r="TAI435" s="87" t="s">
        <v>102</v>
      </c>
      <c r="TAJ435" s="87" t="s">
        <v>102</v>
      </c>
      <c r="TAK435" s="87" t="s">
        <v>102</v>
      </c>
      <c r="TAL435" s="87" t="s">
        <v>102</v>
      </c>
      <c r="TAM435" s="87" t="s">
        <v>102</v>
      </c>
      <c r="TAN435" s="87" t="s">
        <v>102</v>
      </c>
      <c r="TAO435" s="87" t="s">
        <v>102</v>
      </c>
      <c r="TAP435" s="87" t="s">
        <v>102</v>
      </c>
      <c r="TAQ435" s="87" t="s">
        <v>102</v>
      </c>
      <c r="TAR435" s="87" t="s">
        <v>102</v>
      </c>
      <c r="TAS435" s="87" t="s">
        <v>102</v>
      </c>
      <c r="TAT435" s="87" t="s">
        <v>102</v>
      </c>
      <c r="TAU435" s="87" t="s">
        <v>102</v>
      </c>
      <c r="TAV435" s="87" t="s">
        <v>102</v>
      </c>
      <c r="TAW435" s="87" t="s">
        <v>102</v>
      </c>
      <c r="TAX435" s="87" t="s">
        <v>102</v>
      </c>
      <c r="TAY435" s="87" t="s">
        <v>102</v>
      </c>
      <c r="TAZ435" s="87" t="s">
        <v>102</v>
      </c>
      <c r="TBA435" s="87" t="s">
        <v>102</v>
      </c>
      <c r="TBB435" s="87" t="s">
        <v>102</v>
      </c>
      <c r="TBC435" s="87" t="s">
        <v>102</v>
      </c>
      <c r="TBD435" s="87" t="s">
        <v>102</v>
      </c>
      <c r="TBE435" s="87" t="s">
        <v>102</v>
      </c>
      <c r="TBF435" s="87" t="s">
        <v>102</v>
      </c>
      <c r="TBG435" s="87" t="s">
        <v>102</v>
      </c>
      <c r="TBH435" s="87" t="s">
        <v>102</v>
      </c>
      <c r="TBI435" s="87" t="s">
        <v>102</v>
      </c>
      <c r="TBJ435" s="87" t="s">
        <v>102</v>
      </c>
      <c r="TBK435" s="87" t="s">
        <v>102</v>
      </c>
      <c r="TBL435" s="87" t="s">
        <v>102</v>
      </c>
      <c r="TBM435" s="87" t="s">
        <v>102</v>
      </c>
      <c r="TBN435" s="87" t="s">
        <v>102</v>
      </c>
      <c r="TBO435" s="87" t="s">
        <v>102</v>
      </c>
      <c r="TBP435" s="87" t="s">
        <v>102</v>
      </c>
      <c r="TBQ435" s="87" t="s">
        <v>102</v>
      </c>
      <c r="TBR435" s="87" t="s">
        <v>102</v>
      </c>
      <c r="TBS435" s="87" t="s">
        <v>102</v>
      </c>
      <c r="TBT435" s="87" t="s">
        <v>102</v>
      </c>
      <c r="TBU435" s="87" t="s">
        <v>102</v>
      </c>
      <c r="TBV435" s="87" t="s">
        <v>102</v>
      </c>
      <c r="TBW435" s="87" t="s">
        <v>102</v>
      </c>
      <c r="TBX435" s="87" t="s">
        <v>102</v>
      </c>
      <c r="TBY435" s="87" t="s">
        <v>102</v>
      </c>
      <c r="TBZ435" s="87" t="s">
        <v>102</v>
      </c>
      <c r="TCA435" s="87" t="s">
        <v>102</v>
      </c>
      <c r="TCB435" s="87" t="s">
        <v>102</v>
      </c>
      <c r="TCC435" s="87" t="s">
        <v>102</v>
      </c>
      <c r="TCD435" s="87" t="s">
        <v>102</v>
      </c>
      <c r="TCE435" s="87" t="s">
        <v>102</v>
      </c>
      <c r="TCF435" s="87" t="s">
        <v>102</v>
      </c>
      <c r="TCG435" s="87" t="s">
        <v>102</v>
      </c>
      <c r="TCH435" s="87" t="s">
        <v>102</v>
      </c>
      <c r="TCI435" s="87" t="s">
        <v>102</v>
      </c>
      <c r="TCJ435" s="87" t="s">
        <v>102</v>
      </c>
      <c r="TCK435" s="87" t="s">
        <v>102</v>
      </c>
      <c r="TCL435" s="87" t="s">
        <v>102</v>
      </c>
      <c r="TCM435" s="87" t="s">
        <v>102</v>
      </c>
      <c r="TCN435" s="87" t="s">
        <v>102</v>
      </c>
      <c r="TCO435" s="87" t="s">
        <v>102</v>
      </c>
      <c r="TCP435" s="87" t="s">
        <v>102</v>
      </c>
      <c r="TCQ435" s="87" t="s">
        <v>102</v>
      </c>
      <c r="TCR435" s="87" t="s">
        <v>102</v>
      </c>
      <c r="TCS435" s="87" t="s">
        <v>102</v>
      </c>
      <c r="TCT435" s="87" t="s">
        <v>102</v>
      </c>
      <c r="TCU435" s="87" t="s">
        <v>102</v>
      </c>
      <c r="TCV435" s="87" t="s">
        <v>102</v>
      </c>
      <c r="TCW435" s="87" t="s">
        <v>102</v>
      </c>
      <c r="TCX435" s="87" t="s">
        <v>102</v>
      </c>
      <c r="TCY435" s="87" t="s">
        <v>102</v>
      </c>
      <c r="TCZ435" s="87" t="s">
        <v>102</v>
      </c>
      <c r="TDA435" s="87" t="s">
        <v>102</v>
      </c>
      <c r="TDB435" s="87" t="s">
        <v>102</v>
      </c>
      <c r="TDC435" s="87" t="s">
        <v>102</v>
      </c>
      <c r="TDD435" s="87" t="s">
        <v>102</v>
      </c>
      <c r="TDE435" s="87" t="s">
        <v>102</v>
      </c>
      <c r="TDF435" s="87" t="s">
        <v>102</v>
      </c>
      <c r="TDG435" s="87" t="s">
        <v>102</v>
      </c>
      <c r="TDH435" s="87" t="s">
        <v>102</v>
      </c>
      <c r="TDI435" s="87" t="s">
        <v>102</v>
      </c>
      <c r="TDJ435" s="87" t="s">
        <v>102</v>
      </c>
      <c r="TDK435" s="87" t="s">
        <v>102</v>
      </c>
      <c r="TDL435" s="87" t="s">
        <v>102</v>
      </c>
      <c r="TDM435" s="87" t="s">
        <v>102</v>
      </c>
      <c r="TDN435" s="87" t="s">
        <v>102</v>
      </c>
      <c r="TDO435" s="87" t="s">
        <v>102</v>
      </c>
      <c r="TDP435" s="87" t="s">
        <v>102</v>
      </c>
      <c r="TDQ435" s="87" t="s">
        <v>102</v>
      </c>
      <c r="TDR435" s="87" t="s">
        <v>102</v>
      </c>
      <c r="TDS435" s="87" t="s">
        <v>102</v>
      </c>
      <c r="TDT435" s="87" t="s">
        <v>102</v>
      </c>
      <c r="TDU435" s="87" t="s">
        <v>102</v>
      </c>
      <c r="TDV435" s="87" t="s">
        <v>102</v>
      </c>
      <c r="TDW435" s="87" t="s">
        <v>102</v>
      </c>
      <c r="TDX435" s="87" t="s">
        <v>102</v>
      </c>
      <c r="TDY435" s="87" t="s">
        <v>102</v>
      </c>
      <c r="TDZ435" s="87" t="s">
        <v>102</v>
      </c>
      <c r="TEA435" s="87" t="s">
        <v>102</v>
      </c>
      <c r="TEB435" s="87" t="s">
        <v>102</v>
      </c>
      <c r="TEC435" s="87" t="s">
        <v>102</v>
      </c>
      <c r="TED435" s="87" t="s">
        <v>102</v>
      </c>
      <c r="TEE435" s="87" t="s">
        <v>102</v>
      </c>
      <c r="TEF435" s="87" t="s">
        <v>102</v>
      </c>
      <c r="TEG435" s="87" t="s">
        <v>102</v>
      </c>
      <c r="TEH435" s="87" t="s">
        <v>102</v>
      </c>
      <c r="TEI435" s="87" t="s">
        <v>102</v>
      </c>
      <c r="TEJ435" s="87" t="s">
        <v>102</v>
      </c>
      <c r="TEK435" s="87" t="s">
        <v>102</v>
      </c>
      <c r="TEL435" s="87" t="s">
        <v>102</v>
      </c>
      <c r="TEM435" s="87" t="s">
        <v>102</v>
      </c>
      <c r="TEN435" s="87" t="s">
        <v>102</v>
      </c>
      <c r="TEO435" s="87" t="s">
        <v>102</v>
      </c>
      <c r="TEP435" s="87" t="s">
        <v>102</v>
      </c>
      <c r="TEQ435" s="87" t="s">
        <v>102</v>
      </c>
      <c r="TER435" s="87" t="s">
        <v>102</v>
      </c>
      <c r="TES435" s="87" t="s">
        <v>102</v>
      </c>
      <c r="TET435" s="87" t="s">
        <v>102</v>
      </c>
      <c r="TEU435" s="87" t="s">
        <v>102</v>
      </c>
      <c r="TEV435" s="87" t="s">
        <v>102</v>
      </c>
      <c r="TEW435" s="87" t="s">
        <v>102</v>
      </c>
      <c r="TEX435" s="87" t="s">
        <v>102</v>
      </c>
      <c r="TEY435" s="87" t="s">
        <v>102</v>
      </c>
      <c r="TEZ435" s="87" t="s">
        <v>102</v>
      </c>
      <c r="TFA435" s="87" t="s">
        <v>102</v>
      </c>
      <c r="TFB435" s="87" t="s">
        <v>102</v>
      </c>
      <c r="TFC435" s="87" t="s">
        <v>102</v>
      </c>
      <c r="TFD435" s="87" t="s">
        <v>102</v>
      </c>
      <c r="TFE435" s="87" t="s">
        <v>102</v>
      </c>
      <c r="TFF435" s="87" t="s">
        <v>102</v>
      </c>
      <c r="TFG435" s="87" t="s">
        <v>102</v>
      </c>
      <c r="TFH435" s="87" t="s">
        <v>102</v>
      </c>
      <c r="TFI435" s="87" t="s">
        <v>102</v>
      </c>
      <c r="TFJ435" s="87" t="s">
        <v>102</v>
      </c>
      <c r="TFK435" s="87" t="s">
        <v>102</v>
      </c>
      <c r="TFL435" s="87" t="s">
        <v>102</v>
      </c>
      <c r="TFM435" s="87" t="s">
        <v>102</v>
      </c>
      <c r="TFN435" s="87" t="s">
        <v>102</v>
      </c>
      <c r="TFO435" s="87" t="s">
        <v>102</v>
      </c>
      <c r="TFP435" s="87" t="s">
        <v>102</v>
      </c>
      <c r="TFQ435" s="87" t="s">
        <v>102</v>
      </c>
      <c r="TFR435" s="87" t="s">
        <v>102</v>
      </c>
      <c r="TFS435" s="87" t="s">
        <v>102</v>
      </c>
      <c r="TFT435" s="87" t="s">
        <v>102</v>
      </c>
      <c r="TFU435" s="87" t="s">
        <v>102</v>
      </c>
      <c r="TFV435" s="87" t="s">
        <v>102</v>
      </c>
      <c r="TFW435" s="87" t="s">
        <v>102</v>
      </c>
      <c r="TFX435" s="87" t="s">
        <v>102</v>
      </c>
      <c r="TFY435" s="87" t="s">
        <v>102</v>
      </c>
      <c r="TFZ435" s="87" t="s">
        <v>102</v>
      </c>
      <c r="TGA435" s="87" t="s">
        <v>102</v>
      </c>
      <c r="TGB435" s="87" t="s">
        <v>102</v>
      </c>
      <c r="TGC435" s="87" t="s">
        <v>102</v>
      </c>
      <c r="TGD435" s="87" t="s">
        <v>102</v>
      </c>
      <c r="TGE435" s="87" t="s">
        <v>102</v>
      </c>
      <c r="TGF435" s="87" t="s">
        <v>102</v>
      </c>
      <c r="TGG435" s="87" t="s">
        <v>102</v>
      </c>
      <c r="TGH435" s="87" t="s">
        <v>102</v>
      </c>
      <c r="TGI435" s="87" t="s">
        <v>102</v>
      </c>
      <c r="TGJ435" s="87" t="s">
        <v>102</v>
      </c>
      <c r="TGK435" s="87" t="s">
        <v>102</v>
      </c>
      <c r="TGL435" s="87" t="s">
        <v>102</v>
      </c>
      <c r="TGM435" s="87" t="s">
        <v>102</v>
      </c>
      <c r="TGN435" s="87" t="s">
        <v>102</v>
      </c>
      <c r="TGO435" s="87" t="s">
        <v>102</v>
      </c>
      <c r="TGP435" s="87" t="s">
        <v>102</v>
      </c>
      <c r="TGQ435" s="87" t="s">
        <v>102</v>
      </c>
      <c r="TGR435" s="87" t="s">
        <v>102</v>
      </c>
      <c r="TGS435" s="87" t="s">
        <v>102</v>
      </c>
      <c r="TGT435" s="87" t="s">
        <v>102</v>
      </c>
      <c r="TGU435" s="87" t="s">
        <v>102</v>
      </c>
      <c r="TGV435" s="87" t="s">
        <v>102</v>
      </c>
      <c r="TGW435" s="87" t="s">
        <v>102</v>
      </c>
      <c r="TGX435" s="87" t="s">
        <v>102</v>
      </c>
      <c r="TGY435" s="87" t="s">
        <v>102</v>
      </c>
      <c r="TGZ435" s="87" t="s">
        <v>102</v>
      </c>
      <c r="THA435" s="87" t="s">
        <v>102</v>
      </c>
      <c r="THB435" s="87" t="s">
        <v>102</v>
      </c>
      <c r="THC435" s="87" t="s">
        <v>102</v>
      </c>
      <c r="THD435" s="87" t="s">
        <v>102</v>
      </c>
      <c r="THE435" s="87" t="s">
        <v>102</v>
      </c>
      <c r="THF435" s="87" t="s">
        <v>102</v>
      </c>
      <c r="THG435" s="87" t="s">
        <v>102</v>
      </c>
      <c r="THH435" s="87" t="s">
        <v>102</v>
      </c>
      <c r="THI435" s="87" t="s">
        <v>102</v>
      </c>
      <c r="THJ435" s="87" t="s">
        <v>102</v>
      </c>
      <c r="THK435" s="87" t="s">
        <v>102</v>
      </c>
      <c r="THL435" s="87" t="s">
        <v>102</v>
      </c>
      <c r="THM435" s="87" t="s">
        <v>102</v>
      </c>
      <c r="THN435" s="87" t="s">
        <v>102</v>
      </c>
      <c r="THO435" s="87" t="s">
        <v>102</v>
      </c>
      <c r="THP435" s="87" t="s">
        <v>102</v>
      </c>
      <c r="THQ435" s="87" t="s">
        <v>102</v>
      </c>
      <c r="THR435" s="87" t="s">
        <v>102</v>
      </c>
      <c r="THS435" s="87" t="s">
        <v>102</v>
      </c>
      <c r="THT435" s="87" t="s">
        <v>102</v>
      </c>
      <c r="THU435" s="87" t="s">
        <v>102</v>
      </c>
      <c r="THV435" s="87" t="s">
        <v>102</v>
      </c>
      <c r="THW435" s="87" t="s">
        <v>102</v>
      </c>
      <c r="THX435" s="87" t="s">
        <v>102</v>
      </c>
      <c r="THY435" s="87" t="s">
        <v>102</v>
      </c>
      <c r="THZ435" s="87" t="s">
        <v>102</v>
      </c>
      <c r="TIA435" s="87" t="s">
        <v>102</v>
      </c>
      <c r="TIB435" s="87" t="s">
        <v>102</v>
      </c>
      <c r="TIC435" s="87" t="s">
        <v>102</v>
      </c>
      <c r="TID435" s="87" t="s">
        <v>102</v>
      </c>
      <c r="TIE435" s="87" t="s">
        <v>102</v>
      </c>
      <c r="TIF435" s="87" t="s">
        <v>102</v>
      </c>
      <c r="TIG435" s="87" t="s">
        <v>102</v>
      </c>
      <c r="TIH435" s="87" t="s">
        <v>102</v>
      </c>
      <c r="TII435" s="87" t="s">
        <v>102</v>
      </c>
      <c r="TIJ435" s="87" t="s">
        <v>102</v>
      </c>
      <c r="TIK435" s="87" t="s">
        <v>102</v>
      </c>
      <c r="TIL435" s="87" t="s">
        <v>102</v>
      </c>
      <c r="TIM435" s="87" t="s">
        <v>102</v>
      </c>
      <c r="TIN435" s="87" t="s">
        <v>102</v>
      </c>
      <c r="TIO435" s="87" t="s">
        <v>102</v>
      </c>
      <c r="TIP435" s="87" t="s">
        <v>102</v>
      </c>
      <c r="TIQ435" s="87" t="s">
        <v>102</v>
      </c>
      <c r="TIR435" s="87" t="s">
        <v>102</v>
      </c>
      <c r="TIS435" s="87" t="s">
        <v>102</v>
      </c>
      <c r="TIT435" s="87" t="s">
        <v>102</v>
      </c>
      <c r="TIU435" s="87" t="s">
        <v>102</v>
      </c>
      <c r="TIV435" s="87" t="s">
        <v>102</v>
      </c>
      <c r="TIW435" s="87" t="s">
        <v>102</v>
      </c>
      <c r="TIX435" s="87" t="s">
        <v>102</v>
      </c>
      <c r="TIY435" s="87" t="s">
        <v>102</v>
      </c>
      <c r="TIZ435" s="87" t="s">
        <v>102</v>
      </c>
      <c r="TJA435" s="87" t="s">
        <v>102</v>
      </c>
      <c r="TJB435" s="87" t="s">
        <v>102</v>
      </c>
      <c r="TJC435" s="87" t="s">
        <v>102</v>
      </c>
      <c r="TJD435" s="87" t="s">
        <v>102</v>
      </c>
      <c r="TJE435" s="87" t="s">
        <v>102</v>
      </c>
      <c r="TJF435" s="87" t="s">
        <v>102</v>
      </c>
      <c r="TJG435" s="87" t="s">
        <v>102</v>
      </c>
      <c r="TJH435" s="87" t="s">
        <v>102</v>
      </c>
      <c r="TJI435" s="87" t="s">
        <v>102</v>
      </c>
      <c r="TJJ435" s="87" t="s">
        <v>102</v>
      </c>
      <c r="TJK435" s="87" t="s">
        <v>102</v>
      </c>
      <c r="TJL435" s="87" t="s">
        <v>102</v>
      </c>
      <c r="TJM435" s="87" t="s">
        <v>102</v>
      </c>
      <c r="TJN435" s="87" t="s">
        <v>102</v>
      </c>
      <c r="TJO435" s="87" t="s">
        <v>102</v>
      </c>
      <c r="TJP435" s="87" t="s">
        <v>102</v>
      </c>
      <c r="TJQ435" s="87" t="s">
        <v>102</v>
      </c>
      <c r="TJR435" s="87" t="s">
        <v>102</v>
      </c>
      <c r="TJS435" s="87" t="s">
        <v>102</v>
      </c>
      <c r="TJT435" s="87" t="s">
        <v>102</v>
      </c>
      <c r="TJU435" s="87" t="s">
        <v>102</v>
      </c>
      <c r="TJV435" s="87" t="s">
        <v>102</v>
      </c>
      <c r="TJW435" s="87" t="s">
        <v>102</v>
      </c>
      <c r="TJX435" s="87" t="s">
        <v>102</v>
      </c>
      <c r="TJY435" s="87" t="s">
        <v>102</v>
      </c>
      <c r="TJZ435" s="87" t="s">
        <v>102</v>
      </c>
      <c r="TKA435" s="87" t="s">
        <v>102</v>
      </c>
      <c r="TKB435" s="87" t="s">
        <v>102</v>
      </c>
      <c r="TKC435" s="87" t="s">
        <v>102</v>
      </c>
      <c r="TKD435" s="87" t="s">
        <v>102</v>
      </c>
      <c r="TKE435" s="87" t="s">
        <v>102</v>
      </c>
      <c r="TKF435" s="87" t="s">
        <v>102</v>
      </c>
      <c r="TKG435" s="87" t="s">
        <v>102</v>
      </c>
      <c r="TKH435" s="87" t="s">
        <v>102</v>
      </c>
      <c r="TKI435" s="87" t="s">
        <v>102</v>
      </c>
      <c r="TKJ435" s="87" t="s">
        <v>102</v>
      </c>
      <c r="TKK435" s="87" t="s">
        <v>102</v>
      </c>
      <c r="TKL435" s="87" t="s">
        <v>102</v>
      </c>
      <c r="TKM435" s="87" t="s">
        <v>102</v>
      </c>
      <c r="TKN435" s="87" t="s">
        <v>102</v>
      </c>
      <c r="TKO435" s="87" t="s">
        <v>102</v>
      </c>
      <c r="TKP435" s="87" t="s">
        <v>102</v>
      </c>
      <c r="TKQ435" s="87" t="s">
        <v>102</v>
      </c>
      <c r="TKR435" s="87" t="s">
        <v>102</v>
      </c>
      <c r="TKS435" s="87" t="s">
        <v>102</v>
      </c>
      <c r="TKT435" s="87" t="s">
        <v>102</v>
      </c>
      <c r="TKU435" s="87" t="s">
        <v>102</v>
      </c>
      <c r="TKV435" s="87" t="s">
        <v>102</v>
      </c>
      <c r="TKW435" s="87" t="s">
        <v>102</v>
      </c>
      <c r="TKX435" s="87" t="s">
        <v>102</v>
      </c>
      <c r="TKY435" s="87" t="s">
        <v>102</v>
      </c>
      <c r="TKZ435" s="87" t="s">
        <v>102</v>
      </c>
      <c r="TLA435" s="87" t="s">
        <v>102</v>
      </c>
      <c r="TLB435" s="87" t="s">
        <v>102</v>
      </c>
      <c r="TLC435" s="87" t="s">
        <v>102</v>
      </c>
      <c r="TLD435" s="87" t="s">
        <v>102</v>
      </c>
      <c r="TLE435" s="87" t="s">
        <v>102</v>
      </c>
      <c r="TLF435" s="87" t="s">
        <v>102</v>
      </c>
      <c r="TLG435" s="87" t="s">
        <v>102</v>
      </c>
      <c r="TLH435" s="87" t="s">
        <v>102</v>
      </c>
      <c r="TLI435" s="87" t="s">
        <v>102</v>
      </c>
      <c r="TLJ435" s="87" t="s">
        <v>102</v>
      </c>
      <c r="TLK435" s="87" t="s">
        <v>102</v>
      </c>
      <c r="TLL435" s="87" t="s">
        <v>102</v>
      </c>
      <c r="TLM435" s="87" t="s">
        <v>102</v>
      </c>
      <c r="TLN435" s="87" t="s">
        <v>102</v>
      </c>
      <c r="TLO435" s="87" t="s">
        <v>102</v>
      </c>
      <c r="TLP435" s="87" t="s">
        <v>102</v>
      </c>
      <c r="TLQ435" s="87" t="s">
        <v>102</v>
      </c>
      <c r="TLR435" s="87" t="s">
        <v>102</v>
      </c>
      <c r="TLS435" s="87" t="s">
        <v>102</v>
      </c>
      <c r="TLT435" s="87" t="s">
        <v>102</v>
      </c>
      <c r="TLU435" s="87" t="s">
        <v>102</v>
      </c>
      <c r="TLV435" s="87" t="s">
        <v>102</v>
      </c>
      <c r="TLW435" s="87" t="s">
        <v>102</v>
      </c>
      <c r="TLX435" s="87" t="s">
        <v>102</v>
      </c>
      <c r="TLY435" s="87" t="s">
        <v>102</v>
      </c>
      <c r="TLZ435" s="87" t="s">
        <v>102</v>
      </c>
      <c r="TMA435" s="87" t="s">
        <v>102</v>
      </c>
      <c r="TMB435" s="87" t="s">
        <v>102</v>
      </c>
      <c r="TMC435" s="87" t="s">
        <v>102</v>
      </c>
      <c r="TMD435" s="87" t="s">
        <v>102</v>
      </c>
      <c r="TME435" s="87" t="s">
        <v>102</v>
      </c>
      <c r="TMF435" s="87" t="s">
        <v>102</v>
      </c>
      <c r="TMG435" s="87" t="s">
        <v>102</v>
      </c>
      <c r="TMH435" s="87" t="s">
        <v>102</v>
      </c>
      <c r="TMI435" s="87" t="s">
        <v>102</v>
      </c>
      <c r="TMJ435" s="87" t="s">
        <v>102</v>
      </c>
      <c r="TMK435" s="87" t="s">
        <v>102</v>
      </c>
      <c r="TML435" s="87" t="s">
        <v>102</v>
      </c>
      <c r="TMM435" s="87" t="s">
        <v>102</v>
      </c>
      <c r="TMN435" s="87" t="s">
        <v>102</v>
      </c>
      <c r="TMO435" s="87" t="s">
        <v>102</v>
      </c>
      <c r="TMP435" s="87" t="s">
        <v>102</v>
      </c>
      <c r="TMQ435" s="87" t="s">
        <v>102</v>
      </c>
      <c r="TMR435" s="87" t="s">
        <v>102</v>
      </c>
      <c r="TMS435" s="87" t="s">
        <v>102</v>
      </c>
      <c r="TMT435" s="87" t="s">
        <v>102</v>
      </c>
      <c r="TMU435" s="87" t="s">
        <v>102</v>
      </c>
      <c r="TMV435" s="87" t="s">
        <v>102</v>
      </c>
      <c r="TMW435" s="87" t="s">
        <v>102</v>
      </c>
      <c r="TMX435" s="87" t="s">
        <v>102</v>
      </c>
      <c r="TMY435" s="87" t="s">
        <v>102</v>
      </c>
      <c r="TMZ435" s="87" t="s">
        <v>102</v>
      </c>
      <c r="TNA435" s="87" t="s">
        <v>102</v>
      </c>
      <c r="TNB435" s="87" t="s">
        <v>102</v>
      </c>
      <c r="TNC435" s="87" t="s">
        <v>102</v>
      </c>
      <c r="TND435" s="87" t="s">
        <v>102</v>
      </c>
      <c r="TNE435" s="87" t="s">
        <v>102</v>
      </c>
      <c r="TNF435" s="87" t="s">
        <v>102</v>
      </c>
      <c r="TNG435" s="87" t="s">
        <v>102</v>
      </c>
      <c r="TNH435" s="87" t="s">
        <v>102</v>
      </c>
      <c r="TNI435" s="87" t="s">
        <v>102</v>
      </c>
      <c r="TNJ435" s="87" t="s">
        <v>102</v>
      </c>
      <c r="TNK435" s="87" t="s">
        <v>102</v>
      </c>
      <c r="TNL435" s="87" t="s">
        <v>102</v>
      </c>
      <c r="TNM435" s="87" t="s">
        <v>102</v>
      </c>
      <c r="TNN435" s="87" t="s">
        <v>102</v>
      </c>
      <c r="TNO435" s="87" t="s">
        <v>102</v>
      </c>
      <c r="TNP435" s="87" t="s">
        <v>102</v>
      </c>
      <c r="TNQ435" s="87" t="s">
        <v>102</v>
      </c>
      <c r="TNR435" s="87" t="s">
        <v>102</v>
      </c>
      <c r="TNS435" s="87" t="s">
        <v>102</v>
      </c>
      <c r="TNT435" s="87" t="s">
        <v>102</v>
      </c>
      <c r="TNU435" s="87" t="s">
        <v>102</v>
      </c>
      <c r="TNV435" s="87" t="s">
        <v>102</v>
      </c>
      <c r="TNW435" s="87" t="s">
        <v>102</v>
      </c>
      <c r="TNX435" s="87" t="s">
        <v>102</v>
      </c>
      <c r="TNY435" s="87" t="s">
        <v>102</v>
      </c>
      <c r="TNZ435" s="87" t="s">
        <v>102</v>
      </c>
      <c r="TOA435" s="87" t="s">
        <v>102</v>
      </c>
      <c r="TOB435" s="87" t="s">
        <v>102</v>
      </c>
      <c r="TOC435" s="87" t="s">
        <v>102</v>
      </c>
      <c r="TOD435" s="87" t="s">
        <v>102</v>
      </c>
      <c r="TOE435" s="87" t="s">
        <v>102</v>
      </c>
      <c r="TOF435" s="87" t="s">
        <v>102</v>
      </c>
      <c r="TOG435" s="87" t="s">
        <v>102</v>
      </c>
      <c r="TOH435" s="87" t="s">
        <v>102</v>
      </c>
      <c r="TOI435" s="87" t="s">
        <v>102</v>
      </c>
      <c r="TOJ435" s="87" t="s">
        <v>102</v>
      </c>
      <c r="TOK435" s="87" t="s">
        <v>102</v>
      </c>
      <c r="TOL435" s="87" t="s">
        <v>102</v>
      </c>
      <c r="TOM435" s="87" t="s">
        <v>102</v>
      </c>
      <c r="TON435" s="87" t="s">
        <v>102</v>
      </c>
      <c r="TOO435" s="87" t="s">
        <v>102</v>
      </c>
      <c r="TOP435" s="87" t="s">
        <v>102</v>
      </c>
      <c r="TOQ435" s="87" t="s">
        <v>102</v>
      </c>
      <c r="TOR435" s="87" t="s">
        <v>102</v>
      </c>
      <c r="TOS435" s="87" t="s">
        <v>102</v>
      </c>
      <c r="TOT435" s="87" t="s">
        <v>102</v>
      </c>
      <c r="TOU435" s="87" t="s">
        <v>102</v>
      </c>
      <c r="TOV435" s="87" t="s">
        <v>102</v>
      </c>
      <c r="TOW435" s="87" t="s">
        <v>102</v>
      </c>
      <c r="TOX435" s="87" t="s">
        <v>102</v>
      </c>
      <c r="TOY435" s="87" t="s">
        <v>102</v>
      </c>
      <c r="TOZ435" s="87" t="s">
        <v>102</v>
      </c>
      <c r="TPA435" s="87" t="s">
        <v>102</v>
      </c>
      <c r="TPB435" s="87" t="s">
        <v>102</v>
      </c>
      <c r="TPC435" s="87" t="s">
        <v>102</v>
      </c>
      <c r="TPD435" s="87" t="s">
        <v>102</v>
      </c>
      <c r="TPE435" s="87" t="s">
        <v>102</v>
      </c>
      <c r="TPF435" s="87" t="s">
        <v>102</v>
      </c>
      <c r="TPG435" s="87" t="s">
        <v>102</v>
      </c>
      <c r="TPH435" s="87" t="s">
        <v>102</v>
      </c>
      <c r="TPI435" s="87" t="s">
        <v>102</v>
      </c>
      <c r="TPJ435" s="87" t="s">
        <v>102</v>
      </c>
      <c r="TPK435" s="87" t="s">
        <v>102</v>
      </c>
      <c r="TPL435" s="87" t="s">
        <v>102</v>
      </c>
      <c r="TPM435" s="87" t="s">
        <v>102</v>
      </c>
      <c r="TPN435" s="87" t="s">
        <v>102</v>
      </c>
      <c r="TPO435" s="87" t="s">
        <v>102</v>
      </c>
      <c r="TPP435" s="87" t="s">
        <v>102</v>
      </c>
      <c r="TPQ435" s="87" t="s">
        <v>102</v>
      </c>
      <c r="TPR435" s="87" t="s">
        <v>102</v>
      </c>
      <c r="TPS435" s="87" t="s">
        <v>102</v>
      </c>
      <c r="TPT435" s="87" t="s">
        <v>102</v>
      </c>
      <c r="TPU435" s="87" t="s">
        <v>102</v>
      </c>
      <c r="TPV435" s="87" t="s">
        <v>102</v>
      </c>
      <c r="TPW435" s="87" t="s">
        <v>102</v>
      </c>
      <c r="TPX435" s="87" t="s">
        <v>102</v>
      </c>
      <c r="TPY435" s="87" t="s">
        <v>102</v>
      </c>
      <c r="TPZ435" s="87" t="s">
        <v>102</v>
      </c>
      <c r="TQA435" s="87" t="s">
        <v>102</v>
      </c>
      <c r="TQB435" s="87" t="s">
        <v>102</v>
      </c>
      <c r="TQC435" s="87" t="s">
        <v>102</v>
      </c>
      <c r="TQD435" s="87" t="s">
        <v>102</v>
      </c>
      <c r="TQE435" s="87" t="s">
        <v>102</v>
      </c>
      <c r="TQF435" s="87" t="s">
        <v>102</v>
      </c>
      <c r="TQG435" s="87" t="s">
        <v>102</v>
      </c>
      <c r="TQH435" s="87" t="s">
        <v>102</v>
      </c>
      <c r="TQI435" s="87" t="s">
        <v>102</v>
      </c>
      <c r="TQJ435" s="87" t="s">
        <v>102</v>
      </c>
      <c r="TQK435" s="87" t="s">
        <v>102</v>
      </c>
      <c r="TQL435" s="87" t="s">
        <v>102</v>
      </c>
      <c r="TQM435" s="87" t="s">
        <v>102</v>
      </c>
      <c r="TQN435" s="87" t="s">
        <v>102</v>
      </c>
      <c r="TQO435" s="87" t="s">
        <v>102</v>
      </c>
      <c r="TQP435" s="87" t="s">
        <v>102</v>
      </c>
      <c r="TQQ435" s="87" t="s">
        <v>102</v>
      </c>
      <c r="TQR435" s="87" t="s">
        <v>102</v>
      </c>
      <c r="TQS435" s="87" t="s">
        <v>102</v>
      </c>
      <c r="TQT435" s="87" t="s">
        <v>102</v>
      </c>
      <c r="TQU435" s="87" t="s">
        <v>102</v>
      </c>
      <c r="TQV435" s="87" t="s">
        <v>102</v>
      </c>
      <c r="TQW435" s="87" t="s">
        <v>102</v>
      </c>
      <c r="TQX435" s="87" t="s">
        <v>102</v>
      </c>
      <c r="TQY435" s="87" t="s">
        <v>102</v>
      </c>
      <c r="TQZ435" s="87" t="s">
        <v>102</v>
      </c>
      <c r="TRA435" s="87" t="s">
        <v>102</v>
      </c>
      <c r="TRB435" s="87" t="s">
        <v>102</v>
      </c>
      <c r="TRC435" s="87" t="s">
        <v>102</v>
      </c>
      <c r="TRD435" s="87" t="s">
        <v>102</v>
      </c>
      <c r="TRE435" s="87" t="s">
        <v>102</v>
      </c>
      <c r="TRF435" s="87" t="s">
        <v>102</v>
      </c>
      <c r="TRG435" s="87" t="s">
        <v>102</v>
      </c>
      <c r="TRH435" s="87" t="s">
        <v>102</v>
      </c>
      <c r="TRI435" s="87" t="s">
        <v>102</v>
      </c>
      <c r="TRJ435" s="87" t="s">
        <v>102</v>
      </c>
      <c r="TRK435" s="87" t="s">
        <v>102</v>
      </c>
      <c r="TRL435" s="87" t="s">
        <v>102</v>
      </c>
      <c r="TRM435" s="87" t="s">
        <v>102</v>
      </c>
      <c r="TRN435" s="87" t="s">
        <v>102</v>
      </c>
      <c r="TRO435" s="87" t="s">
        <v>102</v>
      </c>
      <c r="TRP435" s="87" t="s">
        <v>102</v>
      </c>
      <c r="TRQ435" s="87" t="s">
        <v>102</v>
      </c>
      <c r="TRR435" s="87" t="s">
        <v>102</v>
      </c>
      <c r="TRS435" s="87" t="s">
        <v>102</v>
      </c>
      <c r="TRT435" s="87" t="s">
        <v>102</v>
      </c>
      <c r="TRU435" s="87" t="s">
        <v>102</v>
      </c>
      <c r="TRV435" s="87" t="s">
        <v>102</v>
      </c>
      <c r="TRW435" s="87" t="s">
        <v>102</v>
      </c>
      <c r="TRX435" s="87" t="s">
        <v>102</v>
      </c>
      <c r="TRY435" s="87" t="s">
        <v>102</v>
      </c>
      <c r="TRZ435" s="87" t="s">
        <v>102</v>
      </c>
      <c r="TSA435" s="87" t="s">
        <v>102</v>
      </c>
      <c r="TSB435" s="87" t="s">
        <v>102</v>
      </c>
      <c r="TSC435" s="87" t="s">
        <v>102</v>
      </c>
      <c r="TSD435" s="87" t="s">
        <v>102</v>
      </c>
      <c r="TSE435" s="87" t="s">
        <v>102</v>
      </c>
      <c r="TSF435" s="87" t="s">
        <v>102</v>
      </c>
      <c r="TSG435" s="87" t="s">
        <v>102</v>
      </c>
      <c r="TSH435" s="87" t="s">
        <v>102</v>
      </c>
      <c r="TSI435" s="87" t="s">
        <v>102</v>
      </c>
      <c r="TSJ435" s="87" t="s">
        <v>102</v>
      </c>
      <c r="TSK435" s="87" t="s">
        <v>102</v>
      </c>
      <c r="TSL435" s="87" t="s">
        <v>102</v>
      </c>
      <c r="TSM435" s="87" t="s">
        <v>102</v>
      </c>
      <c r="TSN435" s="87" t="s">
        <v>102</v>
      </c>
      <c r="TSO435" s="87" t="s">
        <v>102</v>
      </c>
      <c r="TSP435" s="87" t="s">
        <v>102</v>
      </c>
      <c r="TSQ435" s="87" t="s">
        <v>102</v>
      </c>
      <c r="TSR435" s="87" t="s">
        <v>102</v>
      </c>
      <c r="TSS435" s="87" t="s">
        <v>102</v>
      </c>
      <c r="TST435" s="87" t="s">
        <v>102</v>
      </c>
      <c r="TSU435" s="87" t="s">
        <v>102</v>
      </c>
      <c r="TSV435" s="87" t="s">
        <v>102</v>
      </c>
      <c r="TSW435" s="87" t="s">
        <v>102</v>
      </c>
      <c r="TSX435" s="87" t="s">
        <v>102</v>
      </c>
      <c r="TSY435" s="87" t="s">
        <v>102</v>
      </c>
      <c r="TSZ435" s="87" t="s">
        <v>102</v>
      </c>
      <c r="TTA435" s="87" t="s">
        <v>102</v>
      </c>
      <c r="TTB435" s="87" t="s">
        <v>102</v>
      </c>
      <c r="TTC435" s="87" t="s">
        <v>102</v>
      </c>
      <c r="TTD435" s="87" t="s">
        <v>102</v>
      </c>
      <c r="TTE435" s="87" t="s">
        <v>102</v>
      </c>
      <c r="TTF435" s="87" t="s">
        <v>102</v>
      </c>
      <c r="TTG435" s="87" t="s">
        <v>102</v>
      </c>
      <c r="TTH435" s="87" t="s">
        <v>102</v>
      </c>
      <c r="TTI435" s="87" t="s">
        <v>102</v>
      </c>
      <c r="TTJ435" s="87" t="s">
        <v>102</v>
      </c>
      <c r="TTK435" s="87" t="s">
        <v>102</v>
      </c>
      <c r="TTL435" s="87" t="s">
        <v>102</v>
      </c>
      <c r="TTM435" s="87" t="s">
        <v>102</v>
      </c>
      <c r="TTN435" s="87" t="s">
        <v>102</v>
      </c>
      <c r="TTO435" s="87" t="s">
        <v>102</v>
      </c>
      <c r="TTP435" s="87" t="s">
        <v>102</v>
      </c>
      <c r="TTQ435" s="87" t="s">
        <v>102</v>
      </c>
      <c r="TTR435" s="87" t="s">
        <v>102</v>
      </c>
      <c r="TTS435" s="87" t="s">
        <v>102</v>
      </c>
      <c r="TTT435" s="87" t="s">
        <v>102</v>
      </c>
      <c r="TTU435" s="87" t="s">
        <v>102</v>
      </c>
      <c r="TTV435" s="87" t="s">
        <v>102</v>
      </c>
      <c r="TTW435" s="87" t="s">
        <v>102</v>
      </c>
      <c r="TTX435" s="87" t="s">
        <v>102</v>
      </c>
      <c r="TTY435" s="87" t="s">
        <v>102</v>
      </c>
      <c r="TTZ435" s="87" t="s">
        <v>102</v>
      </c>
      <c r="TUA435" s="87" t="s">
        <v>102</v>
      </c>
      <c r="TUB435" s="87" t="s">
        <v>102</v>
      </c>
      <c r="TUC435" s="87" t="s">
        <v>102</v>
      </c>
      <c r="TUD435" s="87" t="s">
        <v>102</v>
      </c>
      <c r="TUE435" s="87" t="s">
        <v>102</v>
      </c>
      <c r="TUF435" s="87" t="s">
        <v>102</v>
      </c>
      <c r="TUG435" s="87" t="s">
        <v>102</v>
      </c>
      <c r="TUH435" s="87" t="s">
        <v>102</v>
      </c>
      <c r="TUI435" s="87" t="s">
        <v>102</v>
      </c>
      <c r="TUJ435" s="87" t="s">
        <v>102</v>
      </c>
      <c r="TUK435" s="87" t="s">
        <v>102</v>
      </c>
      <c r="TUL435" s="87" t="s">
        <v>102</v>
      </c>
      <c r="TUM435" s="87" t="s">
        <v>102</v>
      </c>
      <c r="TUN435" s="87" t="s">
        <v>102</v>
      </c>
      <c r="TUO435" s="87" t="s">
        <v>102</v>
      </c>
      <c r="TUP435" s="87" t="s">
        <v>102</v>
      </c>
      <c r="TUQ435" s="87" t="s">
        <v>102</v>
      </c>
      <c r="TUR435" s="87" t="s">
        <v>102</v>
      </c>
      <c r="TUS435" s="87" t="s">
        <v>102</v>
      </c>
      <c r="TUT435" s="87" t="s">
        <v>102</v>
      </c>
      <c r="TUU435" s="87" t="s">
        <v>102</v>
      </c>
      <c r="TUV435" s="87" t="s">
        <v>102</v>
      </c>
      <c r="TUW435" s="87" t="s">
        <v>102</v>
      </c>
      <c r="TUX435" s="87" t="s">
        <v>102</v>
      </c>
      <c r="TUY435" s="87" t="s">
        <v>102</v>
      </c>
      <c r="TUZ435" s="87" t="s">
        <v>102</v>
      </c>
      <c r="TVA435" s="87" t="s">
        <v>102</v>
      </c>
      <c r="TVB435" s="87" t="s">
        <v>102</v>
      </c>
      <c r="TVC435" s="87" t="s">
        <v>102</v>
      </c>
      <c r="TVD435" s="87" t="s">
        <v>102</v>
      </c>
      <c r="TVE435" s="87" t="s">
        <v>102</v>
      </c>
      <c r="TVF435" s="87" t="s">
        <v>102</v>
      </c>
      <c r="TVG435" s="87" t="s">
        <v>102</v>
      </c>
      <c r="TVH435" s="87" t="s">
        <v>102</v>
      </c>
      <c r="TVI435" s="87" t="s">
        <v>102</v>
      </c>
      <c r="TVJ435" s="87" t="s">
        <v>102</v>
      </c>
      <c r="TVK435" s="87" t="s">
        <v>102</v>
      </c>
      <c r="TVL435" s="87" t="s">
        <v>102</v>
      </c>
      <c r="TVM435" s="87" t="s">
        <v>102</v>
      </c>
      <c r="TVN435" s="87" t="s">
        <v>102</v>
      </c>
      <c r="TVO435" s="87" t="s">
        <v>102</v>
      </c>
      <c r="TVP435" s="87" t="s">
        <v>102</v>
      </c>
      <c r="TVQ435" s="87" t="s">
        <v>102</v>
      </c>
      <c r="TVR435" s="87" t="s">
        <v>102</v>
      </c>
      <c r="TVS435" s="87" t="s">
        <v>102</v>
      </c>
      <c r="TVT435" s="87" t="s">
        <v>102</v>
      </c>
      <c r="TVU435" s="87" t="s">
        <v>102</v>
      </c>
      <c r="TVV435" s="87" t="s">
        <v>102</v>
      </c>
      <c r="TVW435" s="87" t="s">
        <v>102</v>
      </c>
      <c r="TVX435" s="87" t="s">
        <v>102</v>
      </c>
      <c r="TVY435" s="87" t="s">
        <v>102</v>
      </c>
      <c r="TVZ435" s="87" t="s">
        <v>102</v>
      </c>
      <c r="TWA435" s="87" t="s">
        <v>102</v>
      </c>
      <c r="TWB435" s="87" t="s">
        <v>102</v>
      </c>
      <c r="TWC435" s="87" t="s">
        <v>102</v>
      </c>
      <c r="TWD435" s="87" t="s">
        <v>102</v>
      </c>
      <c r="TWE435" s="87" t="s">
        <v>102</v>
      </c>
      <c r="TWF435" s="87" t="s">
        <v>102</v>
      </c>
      <c r="TWG435" s="87" t="s">
        <v>102</v>
      </c>
      <c r="TWH435" s="87" t="s">
        <v>102</v>
      </c>
      <c r="TWI435" s="87" t="s">
        <v>102</v>
      </c>
      <c r="TWJ435" s="87" t="s">
        <v>102</v>
      </c>
      <c r="TWK435" s="87" t="s">
        <v>102</v>
      </c>
      <c r="TWL435" s="87" t="s">
        <v>102</v>
      </c>
      <c r="TWM435" s="87" t="s">
        <v>102</v>
      </c>
      <c r="TWN435" s="87" t="s">
        <v>102</v>
      </c>
      <c r="TWO435" s="87" t="s">
        <v>102</v>
      </c>
      <c r="TWP435" s="87" t="s">
        <v>102</v>
      </c>
      <c r="TWQ435" s="87" t="s">
        <v>102</v>
      </c>
      <c r="TWR435" s="87" t="s">
        <v>102</v>
      </c>
      <c r="TWS435" s="87" t="s">
        <v>102</v>
      </c>
      <c r="TWT435" s="87" t="s">
        <v>102</v>
      </c>
      <c r="TWU435" s="87" t="s">
        <v>102</v>
      </c>
      <c r="TWV435" s="87" t="s">
        <v>102</v>
      </c>
      <c r="TWW435" s="87" t="s">
        <v>102</v>
      </c>
      <c r="TWX435" s="87" t="s">
        <v>102</v>
      </c>
      <c r="TWY435" s="87" t="s">
        <v>102</v>
      </c>
      <c r="TWZ435" s="87" t="s">
        <v>102</v>
      </c>
      <c r="TXA435" s="87" t="s">
        <v>102</v>
      </c>
      <c r="TXB435" s="87" t="s">
        <v>102</v>
      </c>
      <c r="TXC435" s="87" t="s">
        <v>102</v>
      </c>
      <c r="TXD435" s="87" t="s">
        <v>102</v>
      </c>
      <c r="TXE435" s="87" t="s">
        <v>102</v>
      </c>
      <c r="TXF435" s="87" t="s">
        <v>102</v>
      </c>
      <c r="TXG435" s="87" t="s">
        <v>102</v>
      </c>
      <c r="TXH435" s="87" t="s">
        <v>102</v>
      </c>
      <c r="TXI435" s="87" t="s">
        <v>102</v>
      </c>
      <c r="TXJ435" s="87" t="s">
        <v>102</v>
      </c>
      <c r="TXK435" s="87" t="s">
        <v>102</v>
      </c>
      <c r="TXL435" s="87" t="s">
        <v>102</v>
      </c>
      <c r="TXM435" s="87" t="s">
        <v>102</v>
      </c>
      <c r="TXN435" s="87" t="s">
        <v>102</v>
      </c>
      <c r="TXO435" s="87" t="s">
        <v>102</v>
      </c>
      <c r="TXP435" s="87" t="s">
        <v>102</v>
      </c>
      <c r="TXQ435" s="87" t="s">
        <v>102</v>
      </c>
      <c r="TXR435" s="87" t="s">
        <v>102</v>
      </c>
      <c r="TXS435" s="87" t="s">
        <v>102</v>
      </c>
      <c r="TXT435" s="87" t="s">
        <v>102</v>
      </c>
      <c r="TXU435" s="87" t="s">
        <v>102</v>
      </c>
      <c r="TXV435" s="87" t="s">
        <v>102</v>
      </c>
      <c r="TXW435" s="87" t="s">
        <v>102</v>
      </c>
      <c r="TXX435" s="87" t="s">
        <v>102</v>
      </c>
      <c r="TXY435" s="87" t="s">
        <v>102</v>
      </c>
      <c r="TXZ435" s="87" t="s">
        <v>102</v>
      </c>
      <c r="TYA435" s="87" t="s">
        <v>102</v>
      </c>
      <c r="TYB435" s="87" t="s">
        <v>102</v>
      </c>
      <c r="TYC435" s="87" t="s">
        <v>102</v>
      </c>
      <c r="TYD435" s="87" t="s">
        <v>102</v>
      </c>
      <c r="TYE435" s="87" t="s">
        <v>102</v>
      </c>
      <c r="TYF435" s="87" t="s">
        <v>102</v>
      </c>
      <c r="TYG435" s="87" t="s">
        <v>102</v>
      </c>
      <c r="TYH435" s="87" t="s">
        <v>102</v>
      </c>
      <c r="TYI435" s="87" t="s">
        <v>102</v>
      </c>
      <c r="TYJ435" s="87" t="s">
        <v>102</v>
      </c>
      <c r="TYK435" s="87" t="s">
        <v>102</v>
      </c>
      <c r="TYL435" s="87" t="s">
        <v>102</v>
      </c>
      <c r="TYM435" s="87" t="s">
        <v>102</v>
      </c>
      <c r="TYN435" s="87" t="s">
        <v>102</v>
      </c>
      <c r="TYO435" s="87" t="s">
        <v>102</v>
      </c>
      <c r="TYP435" s="87" t="s">
        <v>102</v>
      </c>
      <c r="TYQ435" s="87" t="s">
        <v>102</v>
      </c>
      <c r="TYR435" s="87" t="s">
        <v>102</v>
      </c>
      <c r="TYS435" s="87" t="s">
        <v>102</v>
      </c>
      <c r="TYT435" s="87" t="s">
        <v>102</v>
      </c>
      <c r="TYU435" s="87" t="s">
        <v>102</v>
      </c>
      <c r="TYV435" s="87" t="s">
        <v>102</v>
      </c>
      <c r="TYW435" s="87" t="s">
        <v>102</v>
      </c>
      <c r="TYX435" s="87" t="s">
        <v>102</v>
      </c>
      <c r="TYY435" s="87" t="s">
        <v>102</v>
      </c>
      <c r="TYZ435" s="87" t="s">
        <v>102</v>
      </c>
      <c r="TZA435" s="87" t="s">
        <v>102</v>
      </c>
      <c r="TZB435" s="87" t="s">
        <v>102</v>
      </c>
      <c r="TZC435" s="87" t="s">
        <v>102</v>
      </c>
      <c r="TZD435" s="87" t="s">
        <v>102</v>
      </c>
      <c r="TZE435" s="87" t="s">
        <v>102</v>
      </c>
      <c r="TZF435" s="87" t="s">
        <v>102</v>
      </c>
      <c r="TZG435" s="87" t="s">
        <v>102</v>
      </c>
      <c r="TZH435" s="87" t="s">
        <v>102</v>
      </c>
      <c r="TZI435" s="87" t="s">
        <v>102</v>
      </c>
      <c r="TZJ435" s="87" t="s">
        <v>102</v>
      </c>
      <c r="TZK435" s="87" t="s">
        <v>102</v>
      </c>
      <c r="TZL435" s="87" t="s">
        <v>102</v>
      </c>
      <c r="TZM435" s="87" t="s">
        <v>102</v>
      </c>
      <c r="TZN435" s="87" t="s">
        <v>102</v>
      </c>
      <c r="TZO435" s="87" t="s">
        <v>102</v>
      </c>
      <c r="TZP435" s="87" t="s">
        <v>102</v>
      </c>
      <c r="TZQ435" s="87" t="s">
        <v>102</v>
      </c>
      <c r="TZR435" s="87" t="s">
        <v>102</v>
      </c>
      <c r="TZS435" s="87" t="s">
        <v>102</v>
      </c>
      <c r="TZT435" s="87" t="s">
        <v>102</v>
      </c>
      <c r="TZU435" s="87" t="s">
        <v>102</v>
      </c>
      <c r="TZV435" s="87" t="s">
        <v>102</v>
      </c>
      <c r="TZW435" s="87" t="s">
        <v>102</v>
      </c>
      <c r="TZX435" s="87" t="s">
        <v>102</v>
      </c>
      <c r="TZY435" s="87" t="s">
        <v>102</v>
      </c>
      <c r="TZZ435" s="87" t="s">
        <v>102</v>
      </c>
      <c r="UAA435" s="87" t="s">
        <v>102</v>
      </c>
      <c r="UAB435" s="87" t="s">
        <v>102</v>
      </c>
      <c r="UAC435" s="87" t="s">
        <v>102</v>
      </c>
      <c r="UAD435" s="87" t="s">
        <v>102</v>
      </c>
      <c r="UAE435" s="87" t="s">
        <v>102</v>
      </c>
      <c r="UAF435" s="87" t="s">
        <v>102</v>
      </c>
      <c r="UAG435" s="87" t="s">
        <v>102</v>
      </c>
      <c r="UAH435" s="87" t="s">
        <v>102</v>
      </c>
      <c r="UAI435" s="87" t="s">
        <v>102</v>
      </c>
      <c r="UAJ435" s="87" t="s">
        <v>102</v>
      </c>
      <c r="UAK435" s="87" t="s">
        <v>102</v>
      </c>
      <c r="UAL435" s="87" t="s">
        <v>102</v>
      </c>
      <c r="UAM435" s="87" t="s">
        <v>102</v>
      </c>
      <c r="UAN435" s="87" t="s">
        <v>102</v>
      </c>
      <c r="UAO435" s="87" t="s">
        <v>102</v>
      </c>
      <c r="UAP435" s="87" t="s">
        <v>102</v>
      </c>
      <c r="UAQ435" s="87" t="s">
        <v>102</v>
      </c>
      <c r="UAR435" s="87" t="s">
        <v>102</v>
      </c>
      <c r="UAS435" s="87" t="s">
        <v>102</v>
      </c>
      <c r="UAT435" s="87" t="s">
        <v>102</v>
      </c>
      <c r="UAU435" s="87" t="s">
        <v>102</v>
      </c>
      <c r="UAV435" s="87" t="s">
        <v>102</v>
      </c>
      <c r="UAW435" s="87" t="s">
        <v>102</v>
      </c>
      <c r="UAX435" s="87" t="s">
        <v>102</v>
      </c>
      <c r="UAY435" s="87" t="s">
        <v>102</v>
      </c>
      <c r="UAZ435" s="87" t="s">
        <v>102</v>
      </c>
      <c r="UBA435" s="87" t="s">
        <v>102</v>
      </c>
      <c r="UBB435" s="87" t="s">
        <v>102</v>
      </c>
      <c r="UBC435" s="87" t="s">
        <v>102</v>
      </c>
      <c r="UBD435" s="87" t="s">
        <v>102</v>
      </c>
      <c r="UBE435" s="87" t="s">
        <v>102</v>
      </c>
      <c r="UBF435" s="87" t="s">
        <v>102</v>
      </c>
      <c r="UBG435" s="87" t="s">
        <v>102</v>
      </c>
      <c r="UBH435" s="87" t="s">
        <v>102</v>
      </c>
      <c r="UBI435" s="87" t="s">
        <v>102</v>
      </c>
      <c r="UBJ435" s="87" t="s">
        <v>102</v>
      </c>
      <c r="UBK435" s="87" t="s">
        <v>102</v>
      </c>
      <c r="UBL435" s="87" t="s">
        <v>102</v>
      </c>
      <c r="UBM435" s="87" t="s">
        <v>102</v>
      </c>
      <c r="UBN435" s="87" t="s">
        <v>102</v>
      </c>
      <c r="UBO435" s="87" t="s">
        <v>102</v>
      </c>
      <c r="UBP435" s="87" t="s">
        <v>102</v>
      </c>
      <c r="UBQ435" s="87" t="s">
        <v>102</v>
      </c>
      <c r="UBR435" s="87" t="s">
        <v>102</v>
      </c>
      <c r="UBS435" s="87" t="s">
        <v>102</v>
      </c>
      <c r="UBT435" s="87" t="s">
        <v>102</v>
      </c>
      <c r="UBU435" s="87" t="s">
        <v>102</v>
      </c>
      <c r="UBV435" s="87" t="s">
        <v>102</v>
      </c>
      <c r="UBW435" s="87" t="s">
        <v>102</v>
      </c>
      <c r="UBX435" s="87" t="s">
        <v>102</v>
      </c>
      <c r="UBY435" s="87" t="s">
        <v>102</v>
      </c>
      <c r="UBZ435" s="87" t="s">
        <v>102</v>
      </c>
      <c r="UCA435" s="87" t="s">
        <v>102</v>
      </c>
      <c r="UCB435" s="87" t="s">
        <v>102</v>
      </c>
      <c r="UCC435" s="87" t="s">
        <v>102</v>
      </c>
      <c r="UCD435" s="87" t="s">
        <v>102</v>
      </c>
      <c r="UCE435" s="87" t="s">
        <v>102</v>
      </c>
      <c r="UCF435" s="87" t="s">
        <v>102</v>
      </c>
      <c r="UCG435" s="87" t="s">
        <v>102</v>
      </c>
      <c r="UCH435" s="87" t="s">
        <v>102</v>
      </c>
      <c r="UCI435" s="87" t="s">
        <v>102</v>
      </c>
      <c r="UCJ435" s="87" t="s">
        <v>102</v>
      </c>
      <c r="UCK435" s="87" t="s">
        <v>102</v>
      </c>
      <c r="UCL435" s="87" t="s">
        <v>102</v>
      </c>
      <c r="UCM435" s="87" t="s">
        <v>102</v>
      </c>
      <c r="UCN435" s="87" t="s">
        <v>102</v>
      </c>
      <c r="UCO435" s="87" t="s">
        <v>102</v>
      </c>
      <c r="UCP435" s="87" t="s">
        <v>102</v>
      </c>
      <c r="UCQ435" s="87" t="s">
        <v>102</v>
      </c>
      <c r="UCR435" s="87" t="s">
        <v>102</v>
      </c>
      <c r="UCS435" s="87" t="s">
        <v>102</v>
      </c>
      <c r="UCT435" s="87" t="s">
        <v>102</v>
      </c>
      <c r="UCU435" s="87" t="s">
        <v>102</v>
      </c>
      <c r="UCV435" s="87" t="s">
        <v>102</v>
      </c>
      <c r="UCW435" s="87" t="s">
        <v>102</v>
      </c>
      <c r="UCX435" s="87" t="s">
        <v>102</v>
      </c>
      <c r="UCY435" s="87" t="s">
        <v>102</v>
      </c>
      <c r="UCZ435" s="87" t="s">
        <v>102</v>
      </c>
      <c r="UDA435" s="87" t="s">
        <v>102</v>
      </c>
      <c r="UDB435" s="87" t="s">
        <v>102</v>
      </c>
      <c r="UDC435" s="87" t="s">
        <v>102</v>
      </c>
      <c r="UDD435" s="87" t="s">
        <v>102</v>
      </c>
      <c r="UDE435" s="87" t="s">
        <v>102</v>
      </c>
      <c r="UDF435" s="87" t="s">
        <v>102</v>
      </c>
      <c r="UDG435" s="87" t="s">
        <v>102</v>
      </c>
      <c r="UDH435" s="87" t="s">
        <v>102</v>
      </c>
      <c r="UDI435" s="87" t="s">
        <v>102</v>
      </c>
      <c r="UDJ435" s="87" t="s">
        <v>102</v>
      </c>
      <c r="UDK435" s="87" t="s">
        <v>102</v>
      </c>
      <c r="UDL435" s="87" t="s">
        <v>102</v>
      </c>
      <c r="UDM435" s="87" t="s">
        <v>102</v>
      </c>
      <c r="UDN435" s="87" t="s">
        <v>102</v>
      </c>
      <c r="UDO435" s="87" t="s">
        <v>102</v>
      </c>
      <c r="UDP435" s="87" t="s">
        <v>102</v>
      </c>
      <c r="UDQ435" s="87" t="s">
        <v>102</v>
      </c>
      <c r="UDR435" s="87" t="s">
        <v>102</v>
      </c>
      <c r="UDS435" s="87" t="s">
        <v>102</v>
      </c>
      <c r="UDT435" s="87" t="s">
        <v>102</v>
      </c>
      <c r="UDU435" s="87" t="s">
        <v>102</v>
      </c>
      <c r="UDV435" s="87" t="s">
        <v>102</v>
      </c>
      <c r="UDW435" s="87" t="s">
        <v>102</v>
      </c>
      <c r="UDX435" s="87" t="s">
        <v>102</v>
      </c>
      <c r="UDY435" s="87" t="s">
        <v>102</v>
      </c>
      <c r="UDZ435" s="87" t="s">
        <v>102</v>
      </c>
      <c r="UEA435" s="87" t="s">
        <v>102</v>
      </c>
      <c r="UEB435" s="87" t="s">
        <v>102</v>
      </c>
      <c r="UEC435" s="87" t="s">
        <v>102</v>
      </c>
      <c r="UED435" s="87" t="s">
        <v>102</v>
      </c>
      <c r="UEE435" s="87" t="s">
        <v>102</v>
      </c>
      <c r="UEF435" s="87" t="s">
        <v>102</v>
      </c>
      <c r="UEG435" s="87" t="s">
        <v>102</v>
      </c>
      <c r="UEH435" s="87" t="s">
        <v>102</v>
      </c>
      <c r="UEI435" s="87" t="s">
        <v>102</v>
      </c>
      <c r="UEJ435" s="87" t="s">
        <v>102</v>
      </c>
      <c r="UEK435" s="87" t="s">
        <v>102</v>
      </c>
      <c r="UEL435" s="87" t="s">
        <v>102</v>
      </c>
      <c r="UEM435" s="87" t="s">
        <v>102</v>
      </c>
      <c r="UEN435" s="87" t="s">
        <v>102</v>
      </c>
      <c r="UEO435" s="87" t="s">
        <v>102</v>
      </c>
      <c r="UEP435" s="87" t="s">
        <v>102</v>
      </c>
      <c r="UEQ435" s="87" t="s">
        <v>102</v>
      </c>
      <c r="UER435" s="87" t="s">
        <v>102</v>
      </c>
      <c r="UES435" s="87" t="s">
        <v>102</v>
      </c>
      <c r="UET435" s="87" t="s">
        <v>102</v>
      </c>
      <c r="UEU435" s="87" t="s">
        <v>102</v>
      </c>
      <c r="UEV435" s="87" t="s">
        <v>102</v>
      </c>
      <c r="UEW435" s="87" t="s">
        <v>102</v>
      </c>
      <c r="UEX435" s="87" t="s">
        <v>102</v>
      </c>
      <c r="UEY435" s="87" t="s">
        <v>102</v>
      </c>
      <c r="UEZ435" s="87" t="s">
        <v>102</v>
      </c>
      <c r="UFA435" s="87" t="s">
        <v>102</v>
      </c>
      <c r="UFB435" s="87" t="s">
        <v>102</v>
      </c>
      <c r="UFC435" s="87" t="s">
        <v>102</v>
      </c>
      <c r="UFD435" s="87" t="s">
        <v>102</v>
      </c>
      <c r="UFE435" s="87" t="s">
        <v>102</v>
      </c>
      <c r="UFF435" s="87" t="s">
        <v>102</v>
      </c>
      <c r="UFG435" s="87" t="s">
        <v>102</v>
      </c>
      <c r="UFH435" s="87" t="s">
        <v>102</v>
      </c>
      <c r="UFI435" s="87" t="s">
        <v>102</v>
      </c>
      <c r="UFJ435" s="87" t="s">
        <v>102</v>
      </c>
      <c r="UFK435" s="87" t="s">
        <v>102</v>
      </c>
      <c r="UFL435" s="87" t="s">
        <v>102</v>
      </c>
      <c r="UFM435" s="87" t="s">
        <v>102</v>
      </c>
      <c r="UFN435" s="87" t="s">
        <v>102</v>
      </c>
      <c r="UFO435" s="87" t="s">
        <v>102</v>
      </c>
      <c r="UFP435" s="87" t="s">
        <v>102</v>
      </c>
      <c r="UFQ435" s="87" t="s">
        <v>102</v>
      </c>
      <c r="UFR435" s="87" t="s">
        <v>102</v>
      </c>
      <c r="UFS435" s="87" t="s">
        <v>102</v>
      </c>
      <c r="UFT435" s="87" t="s">
        <v>102</v>
      </c>
      <c r="UFU435" s="87" t="s">
        <v>102</v>
      </c>
      <c r="UFV435" s="87" t="s">
        <v>102</v>
      </c>
      <c r="UFW435" s="87" t="s">
        <v>102</v>
      </c>
      <c r="UFX435" s="87" t="s">
        <v>102</v>
      </c>
      <c r="UFY435" s="87" t="s">
        <v>102</v>
      </c>
      <c r="UFZ435" s="87" t="s">
        <v>102</v>
      </c>
      <c r="UGA435" s="87" t="s">
        <v>102</v>
      </c>
      <c r="UGB435" s="87" t="s">
        <v>102</v>
      </c>
      <c r="UGC435" s="87" t="s">
        <v>102</v>
      </c>
      <c r="UGD435" s="87" t="s">
        <v>102</v>
      </c>
      <c r="UGE435" s="87" t="s">
        <v>102</v>
      </c>
      <c r="UGF435" s="87" t="s">
        <v>102</v>
      </c>
      <c r="UGG435" s="87" t="s">
        <v>102</v>
      </c>
      <c r="UGH435" s="87" t="s">
        <v>102</v>
      </c>
      <c r="UGI435" s="87" t="s">
        <v>102</v>
      </c>
      <c r="UGJ435" s="87" t="s">
        <v>102</v>
      </c>
      <c r="UGK435" s="87" t="s">
        <v>102</v>
      </c>
      <c r="UGL435" s="87" t="s">
        <v>102</v>
      </c>
      <c r="UGM435" s="87" t="s">
        <v>102</v>
      </c>
      <c r="UGN435" s="87" t="s">
        <v>102</v>
      </c>
      <c r="UGO435" s="87" t="s">
        <v>102</v>
      </c>
      <c r="UGP435" s="87" t="s">
        <v>102</v>
      </c>
      <c r="UGQ435" s="87" t="s">
        <v>102</v>
      </c>
      <c r="UGR435" s="87" t="s">
        <v>102</v>
      </c>
      <c r="UGS435" s="87" t="s">
        <v>102</v>
      </c>
      <c r="UGT435" s="87" t="s">
        <v>102</v>
      </c>
      <c r="UGU435" s="87" t="s">
        <v>102</v>
      </c>
      <c r="UGV435" s="87" t="s">
        <v>102</v>
      </c>
      <c r="UGW435" s="87" t="s">
        <v>102</v>
      </c>
      <c r="UGX435" s="87" t="s">
        <v>102</v>
      </c>
      <c r="UGY435" s="87" t="s">
        <v>102</v>
      </c>
      <c r="UGZ435" s="87" t="s">
        <v>102</v>
      </c>
      <c r="UHA435" s="87" t="s">
        <v>102</v>
      </c>
      <c r="UHB435" s="87" t="s">
        <v>102</v>
      </c>
      <c r="UHC435" s="87" t="s">
        <v>102</v>
      </c>
      <c r="UHD435" s="87" t="s">
        <v>102</v>
      </c>
      <c r="UHE435" s="87" t="s">
        <v>102</v>
      </c>
      <c r="UHF435" s="87" t="s">
        <v>102</v>
      </c>
      <c r="UHG435" s="87" t="s">
        <v>102</v>
      </c>
      <c r="UHH435" s="87" t="s">
        <v>102</v>
      </c>
      <c r="UHI435" s="87" t="s">
        <v>102</v>
      </c>
      <c r="UHJ435" s="87" t="s">
        <v>102</v>
      </c>
      <c r="UHK435" s="87" t="s">
        <v>102</v>
      </c>
      <c r="UHL435" s="87" t="s">
        <v>102</v>
      </c>
      <c r="UHM435" s="87" t="s">
        <v>102</v>
      </c>
      <c r="UHN435" s="87" t="s">
        <v>102</v>
      </c>
      <c r="UHO435" s="87" t="s">
        <v>102</v>
      </c>
      <c r="UHP435" s="87" t="s">
        <v>102</v>
      </c>
      <c r="UHQ435" s="87" t="s">
        <v>102</v>
      </c>
      <c r="UHR435" s="87" t="s">
        <v>102</v>
      </c>
      <c r="UHS435" s="87" t="s">
        <v>102</v>
      </c>
      <c r="UHT435" s="87" t="s">
        <v>102</v>
      </c>
      <c r="UHU435" s="87" t="s">
        <v>102</v>
      </c>
      <c r="UHV435" s="87" t="s">
        <v>102</v>
      </c>
      <c r="UHW435" s="87" t="s">
        <v>102</v>
      </c>
      <c r="UHX435" s="87" t="s">
        <v>102</v>
      </c>
      <c r="UHY435" s="87" t="s">
        <v>102</v>
      </c>
      <c r="UHZ435" s="87" t="s">
        <v>102</v>
      </c>
      <c r="UIA435" s="87" t="s">
        <v>102</v>
      </c>
      <c r="UIB435" s="87" t="s">
        <v>102</v>
      </c>
      <c r="UIC435" s="87" t="s">
        <v>102</v>
      </c>
      <c r="UID435" s="87" t="s">
        <v>102</v>
      </c>
      <c r="UIE435" s="87" t="s">
        <v>102</v>
      </c>
      <c r="UIF435" s="87" t="s">
        <v>102</v>
      </c>
      <c r="UIG435" s="87" t="s">
        <v>102</v>
      </c>
      <c r="UIH435" s="87" t="s">
        <v>102</v>
      </c>
      <c r="UII435" s="87" t="s">
        <v>102</v>
      </c>
      <c r="UIJ435" s="87" t="s">
        <v>102</v>
      </c>
      <c r="UIK435" s="87" t="s">
        <v>102</v>
      </c>
      <c r="UIL435" s="87" t="s">
        <v>102</v>
      </c>
      <c r="UIM435" s="87" t="s">
        <v>102</v>
      </c>
      <c r="UIN435" s="87" t="s">
        <v>102</v>
      </c>
      <c r="UIO435" s="87" t="s">
        <v>102</v>
      </c>
      <c r="UIP435" s="87" t="s">
        <v>102</v>
      </c>
      <c r="UIQ435" s="87" t="s">
        <v>102</v>
      </c>
      <c r="UIR435" s="87" t="s">
        <v>102</v>
      </c>
      <c r="UIS435" s="87" t="s">
        <v>102</v>
      </c>
      <c r="UIT435" s="87" t="s">
        <v>102</v>
      </c>
      <c r="UIU435" s="87" t="s">
        <v>102</v>
      </c>
      <c r="UIV435" s="87" t="s">
        <v>102</v>
      </c>
      <c r="UIW435" s="87" t="s">
        <v>102</v>
      </c>
      <c r="UIX435" s="87" t="s">
        <v>102</v>
      </c>
      <c r="UIY435" s="87" t="s">
        <v>102</v>
      </c>
      <c r="UIZ435" s="87" t="s">
        <v>102</v>
      </c>
      <c r="UJA435" s="87" t="s">
        <v>102</v>
      </c>
      <c r="UJB435" s="87" t="s">
        <v>102</v>
      </c>
      <c r="UJC435" s="87" t="s">
        <v>102</v>
      </c>
      <c r="UJD435" s="87" t="s">
        <v>102</v>
      </c>
      <c r="UJE435" s="87" t="s">
        <v>102</v>
      </c>
      <c r="UJF435" s="87" t="s">
        <v>102</v>
      </c>
      <c r="UJG435" s="87" t="s">
        <v>102</v>
      </c>
      <c r="UJH435" s="87" t="s">
        <v>102</v>
      </c>
      <c r="UJI435" s="87" t="s">
        <v>102</v>
      </c>
      <c r="UJJ435" s="87" t="s">
        <v>102</v>
      </c>
      <c r="UJK435" s="87" t="s">
        <v>102</v>
      </c>
      <c r="UJL435" s="87" t="s">
        <v>102</v>
      </c>
      <c r="UJM435" s="87" t="s">
        <v>102</v>
      </c>
      <c r="UJN435" s="87" t="s">
        <v>102</v>
      </c>
      <c r="UJO435" s="87" t="s">
        <v>102</v>
      </c>
      <c r="UJP435" s="87" t="s">
        <v>102</v>
      </c>
      <c r="UJQ435" s="87" t="s">
        <v>102</v>
      </c>
      <c r="UJR435" s="87" t="s">
        <v>102</v>
      </c>
      <c r="UJS435" s="87" t="s">
        <v>102</v>
      </c>
      <c r="UJT435" s="87" t="s">
        <v>102</v>
      </c>
      <c r="UJU435" s="87" t="s">
        <v>102</v>
      </c>
      <c r="UJV435" s="87" t="s">
        <v>102</v>
      </c>
      <c r="UJW435" s="87" t="s">
        <v>102</v>
      </c>
      <c r="UJX435" s="87" t="s">
        <v>102</v>
      </c>
      <c r="UJY435" s="87" t="s">
        <v>102</v>
      </c>
      <c r="UJZ435" s="87" t="s">
        <v>102</v>
      </c>
      <c r="UKA435" s="87" t="s">
        <v>102</v>
      </c>
      <c r="UKB435" s="87" t="s">
        <v>102</v>
      </c>
      <c r="UKC435" s="87" t="s">
        <v>102</v>
      </c>
      <c r="UKD435" s="87" t="s">
        <v>102</v>
      </c>
      <c r="UKE435" s="87" t="s">
        <v>102</v>
      </c>
      <c r="UKF435" s="87" t="s">
        <v>102</v>
      </c>
      <c r="UKG435" s="87" t="s">
        <v>102</v>
      </c>
      <c r="UKH435" s="87" t="s">
        <v>102</v>
      </c>
      <c r="UKI435" s="87" t="s">
        <v>102</v>
      </c>
      <c r="UKJ435" s="87" t="s">
        <v>102</v>
      </c>
      <c r="UKK435" s="87" t="s">
        <v>102</v>
      </c>
      <c r="UKL435" s="87" t="s">
        <v>102</v>
      </c>
      <c r="UKM435" s="87" t="s">
        <v>102</v>
      </c>
      <c r="UKN435" s="87" t="s">
        <v>102</v>
      </c>
      <c r="UKO435" s="87" t="s">
        <v>102</v>
      </c>
      <c r="UKP435" s="87" t="s">
        <v>102</v>
      </c>
      <c r="UKQ435" s="87" t="s">
        <v>102</v>
      </c>
      <c r="UKR435" s="87" t="s">
        <v>102</v>
      </c>
      <c r="UKS435" s="87" t="s">
        <v>102</v>
      </c>
      <c r="UKT435" s="87" t="s">
        <v>102</v>
      </c>
      <c r="UKU435" s="87" t="s">
        <v>102</v>
      </c>
      <c r="UKV435" s="87" t="s">
        <v>102</v>
      </c>
      <c r="UKW435" s="87" t="s">
        <v>102</v>
      </c>
      <c r="UKX435" s="87" t="s">
        <v>102</v>
      </c>
      <c r="UKY435" s="87" t="s">
        <v>102</v>
      </c>
      <c r="UKZ435" s="87" t="s">
        <v>102</v>
      </c>
      <c r="ULA435" s="87" t="s">
        <v>102</v>
      </c>
      <c r="ULB435" s="87" t="s">
        <v>102</v>
      </c>
      <c r="ULC435" s="87" t="s">
        <v>102</v>
      </c>
      <c r="ULD435" s="87" t="s">
        <v>102</v>
      </c>
      <c r="ULE435" s="87" t="s">
        <v>102</v>
      </c>
      <c r="ULF435" s="87" t="s">
        <v>102</v>
      </c>
      <c r="ULG435" s="87" t="s">
        <v>102</v>
      </c>
      <c r="ULH435" s="87" t="s">
        <v>102</v>
      </c>
      <c r="ULI435" s="87" t="s">
        <v>102</v>
      </c>
      <c r="ULJ435" s="87" t="s">
        <v>102</v>
      </c>
      <c r="ULK435" s="87" t="s">
        <v>102</v>
      </c>
      <c r="ULL435" s="87" t="s">
        <v>102</v>
      </c>
      <c r="ULM435" s="87" t="s">
        <v>102</v>
      </c>
      <c r="ULN435" s="87" t="s">
        <v>102</v>
      </c>
      <c r="ULO435" s="87" t="s">
        <v>102</v>
      </c>
      <c r="ULP435" s="87" t="s">
        <v>102</v>
      </c>
      <c r="ULQ435" s="87" t="s">
        <v>102</v>
      </c>
      <c r="ULR435" s="87" t="s">
        <v>102</v>
      </c>
      <c r="ULS435" s="87" t="s">
        <v>102</v>
      </c>
      <c r="ULT435" s="87" t="s">
        <v>102</v>
      </c>
      <c r="ULU435" s="87" t="s">
        <v>102</v>
      </c>
      <c r="ULV435" s="87" t="s">
        <v>102</v>
      </c>
      <c r="ULW435" s="87" t="s">
        <v>102</v>
      </c>
      <c r="ULX435" s="87" t="s">
        <v>102</v>
      </c>
      <c r="ULY435" s="87" t="s">
        <v>102</v>
      </c>
      <c r="ULZ435" s="87" t="s">
        <v>102</v>
      </c>
      <c r="UMA435" s="87" t="s">
        <v>102</v>
      </c>
      <c r="UMB435" s="87" t="s">
        <v>102</v>
      </c>
      <c r="UMC435" s="87" t="s">
        <v>102</v>
      </c>
      <c r="UMD435" s="87" t="s">
        <v>102</v>
      </c>
      <c r="UME435" s="87" t="s">
        <v>102</v>
      </c>
      <c r="UMF435" s="87" t="s">
        <v>102</v>
      </c>
      <c r="UMG435" s="87" t="s">
        <v>102</v>
      </c>
      <c r="UMH435" s="87" t="s">
        <v>102</v>
      </c>
      <c r="UMI435" s="87" t="s">
        <v>102</v>
      </c>
      <c r="UMJ435" s="87" t="s">
        <v>102</v>
      </c>
      <c r="UMK435" s="87" t="s">
        <v>102</v>
      </c>
      <c r="UML435" s="87" t="s">
        <v>102</v>
      </c>
      <c r="UMM435" s="87" t="s">
        <v>102</v>
      </c>
      <c r="UMN435" s="87" t="s">
        <v>102</v>
      </c>
      <c r="UMO435" s="87" t="s">
        <v>102</v>
      </c>
      <c r="UMP435" s="87" t="s">
        <v>102</v>
      </c>
      <c r="UMQ435" s="87" t="s">
        <v>102</v>
      </c>
      <c r="UMR435" s="87" t="s">
        <v>102</v>
      </c>
      <c r="UMS435" s="87" t="s">
        <v>102</v>
      </c>
      <c r="UMT435" s="87" t="s">
        <v>102</v>
      </c>
      <c r="UMU435" s="87" t="s">
        <v>102</v>
      </c>
      <c r="UMV435" s="87" t="s">
        <v>102</v>
      </c>
      <c r="UMW435" s="87" t="s">
        <v>102</v>
      </c>
      <c r="UMX435" s="87" t="s">
        <v>102</v>
      </c>
      <c r="UMY435" s="87" t="s">
        <v>102</v>
      </c>
      <c r="UMZ435" s="87" t="s">
        <v>102</v>
      </c>
      <c r="UNA435" s="87" t="s">
        <v>102</v>
      </c>
      <c r="UNB435" s="87" t="s">
        <v>102</v>
      </c>
      <c r="UNC435" s="87" t="s">
        <v>102</v>
      </c>
      <c r="UND435" s="87" t="s">
        <v>102</v>
      </c>
      <c r="UNE435" s="87" t="s">
        <v>102</v>
      </c>
      <c r="UNF435" s="87" t="s">
        <v>102</v>
      </c>
      <c r="UNG435" s="87" t="s">
        <v>102</v>
      </c>
      <c r="UNH435" s="87" t="s">
        <v>102</v>
      </c>
      <c r="UNI435" s="87" t="s">
        <v>102</v>
      </c>
      <c r="UNJ435" s="87" t="s">
        <v>102</v>
      </c>
      <c r="UNK435" s="87" t="s">
        <v>102</v>
      </c>
      <c r="UNL435" s="87" t="s">
        <v>102</v>
      </c>
      <c r="UNM435" s="87" t="s">
        <v>102</v>
      </c>
      <c r="UNN435" s="87" t="s">
        <v>102</v>
      </c>
      <c r="UNO435" s="87" t="s">
        <v>102</v>
      </c>
      <c r="UNP435" s="87" t="s">
        <v>102</v>
      </c>
      <c r="UNQ435" s="87" t="s">
        <v>102</v>
      </c>
      <c r="UNR435" s="87" t="s">
        <v>102</v>
      </c>
      <c r="UNS435" s="87" t="s">
        <v>102</v>
      </c>
      <c r="UNT435" s="87" t="s">
        <v>102</v>
      </c>
      <c r="UNU435" s="87" t="s">
        <v>102</v>
      </c>
      <c r="UNV435" s="87" t="s">
        <v>102</v>
      </c>
      <c r="UNW435" s="87" t="s">
        <v>102</v>
      </c>
      <c r="UNX435" s="87" t="s">
        <v>102</v>
      </c>
      <c r="UNY435" s="87" t="s">
        <v>102</v>
      </c>
      <c r="UNZ435" s="87" t="s">
        <v>102</v>
      </c>
      <c r="UOA435" s="87" t="s">
        <v>102</v>
      </c>
      <c r="UOB435" s="87" t="s">
        <v>102</v>
      </c>
      <c r="UOC435" s="87" t="s">
        <v>102</v>
      </c>
      <c r="UOD435" s="87" t="s">
        <v>102</v>
      </c>
      <c r="UOE435" s="87" t="s">
        <v>102</v>
      </c>
      <c r="UOF435" s="87" t="s">
        <v>102</v>
      </c>
      <c r="UOG435" s="87" t="s">
        <v>102</v>
      </c>
      <c r="UOH435" s="87" t="s">
        <v>102</v>
      </c>
      <c r="UOI435" s="87" t="s">
        <v>102</v>
      </c>
      <c r="UOJ435" s="87" t="s">
        <v>102</v>
      </c>
      <c r="UOK435" s="87" t="s">
        <v>102</v>
      </c>
      <c r="UOL435" s="87" t="s">
        <v>102</v>
      </c>
      <c r="UOM435" s="87" t="s">
        <v>102</v>
      </c>
      <c r="UON435" s="87" t="s">
        <v>102</v>
      </c>
      <c r="UOO435" s="87" t="s">
        <v>102</v>
      </c>
      <c r="UOP435" s="87" t="s">
        <v>102</v>
      </c>
      <c r="UOQ435" s="87" t="s">
        <v>102</v>
      </c>
      <c r="UOR435" s="87" t="s">
        <v>102</v>
      </c>
      <c r="UOS435" s="87" t="s">
        <v>102</v>
      </c>
      <c r="UOT435" s="87" t="s">
        <v>102</v>
      </c>
      <c r="UOU435" s="87" t="s">
        <v>102</v>
      </c>
      <c r="UOV435" s="87" t="s">
        <v>102</v>
      </c>
      <c r="UOW435" s="87" t="s">
        <v>102</v>
      </c>
      <c r="UOX435" s="87" t="s">
        <v>102</v>
      </c>
      <c r="UOY435" s="87" t="s">
        <v>102</v>
      </c>
      <c r="UOZ435" s="87" t="s">
        <v>102</v>
      </c>
      <c r="UPA435" s="87" t="s">
        <v>102</v>
      </c>
      <c r="UPB435" s="87" t="s">
        <v>102</v>
      </c>
      <c r="UPC435" s="87" t="s">
        <v>102</v>
      </c>
      <c r="UPD435" s="87" t="s">
        <v>102</v>
      </c>
      <c r="UPE435" s="87" t="s">
        <v>102</v>
      </c>
      <c r="UPF435" s="87" t="s">
        <v>102</v>
      </c>
      <c r="UPG435" s="87" t="s">
        <v>102</v>
      </c>
      <c r="UPH435" s="87" t="s">
        <v>102</v>
      </c>
      <c r="UPI435" s="87" t="s">
        <v>102</v>
      </c>
      <c r="UPJ435" s="87" t="s">
        <v>102</v>
      </c>
      <c r="UPK435" s="87" t="s">
        <v>102</v>
      </c>
      <c r="UPL435" s="87" t="s">
        <v>102</v>
      </c>
      <c r="UPM435" s="87" t="s">
        <v>102</v>
      </c>
      <c r="UPN435" s="87" t="s">
        <v>102</v>
      </c>
      <c r="UPO435" s="87" t="s">
        <v>102</v>
      </c>
      <c r="UPP435" s="87" t="s">
        <v>102</v>
      </c>
      <c r="UPQ435" s="87" t="s">
        <v>102</v>
      </c>
      <c r="UPR435" s="87" t="s">
        <v>102</v>
      </c>
      <c r="UPS435" s="87" t="s">
        <v>102</v>
      </c>
      <c r="UPT435" s="87" t="s">
        <v>102</v>
      </c>
      <c r="UPU435" s="87" t="s">
        <v>102</v>
      </c>
      <c r="UPV435" s="87" t="s">
        <v>102</v>
      </c>
      <c r="UPW435" s="87" t="s">
        <v>102</v>
      </c>
      <c r="UPX435" s="87" t="s">
        <v>102</v>
      </c>
      <c r="UPY435" s="87" t="s">
        <v>102</v>
      </c>
      <c r="UPZ435" s="87" t="s">
        <v>102</v>
      </c>
      <c r="UQA435" s="87" t="s">
        <v>102</v>
      </c>
      <c r="UQB435" s="87" t="s">
        <v>102</v>
      </c>
      <c r="UQC435" s="87" t="s">
        <v>102</v>
      </c>
      <c r="UQD435" s="87" t="s">
        <v>102</v>
      </c>
      <c r="UQE435" s="87" t="s">
        <v>102</v>
      </c>
      <c r="UQF435" s="87" t="s">
        <v>102</v>
      </c>
      <c r="UQG435" s="87" t="s">
        <v>102</v>
      </c>
      <c r="UQH435" s="87" t="s">
        <v>102</v>
      </c>
      <c r="UQI435" s="87" t="s">
        <v>102</v>
      </c>
      <c r="UQJ435" s="87" t="s">
        <v>102</v>
      </c>
      <c r="UQK435" s="87" t="s">
        <v>102</v>
      </c>
      <c r="UQL435" s="87" t="s">
        <v>102</v>
      </c>
      <c r="UQM435" s="87" t="s">
        <v>102</v>
      </c>
      <c r="UQN435" s="87" t="s">
        <v>102</v>
      </c>
      <c r="UQO435" s="87" t="s">
        <v>102</v>
      </c>
      <c r="UQP435" s="87" t="s">
        <v>102</v>
      </c>
      <c r="UQQ435" s="87" t="s">
        <v>102</v>
      </c>
      <c r="UQR435" s="87" t="s">
        <v>102</v>
      </c>
      <c r="UQS435" s="87" t="s">
        <v>102</v>
      </c>
      <c r="UQT435" s="87" t="s">
        <v>102</v>
      </c>
      <c r="UQU435" s="87" t="s">
        <v>102</v>
      </c>
      <c r="UQV435" s="87" t="s">
        <v>102</v>
      </c>
      <c r="UQW435" s="87" t="s">
        <v>102</v>
      </c>
      <c r="UQX435" s="87" t="s">
        <v>102</v>
      </c>
      <c r="UQY435" s="87" t="s">
        <v>102</v>
      </c>
      <c r="UQZ435" s="87" t="s">
        <v>102</v>
      </c>
      <c r="URA435" s="87" t="s">
        <v>102</v>
      </c>
      <c r="URB435" s="87" t="s">
        <v>102</v>
      </c>
      <c r="URC435" s="87" t="s">
        <v>102</v>
      </c>
      <c r="URD435" s="87" t="s">
        <v>102</v>
      </c>
      <c r="URE435" s="87" t="s">
        <v>102</v>
      </c>
      <c r="URF435" s="87" t="s">
        <v>102</v>
      </c>
      <c r="URG435" s="87" t="s">
        <v>102</v>
      </c>
      <c r="URH435" s="87" t="s">
        <v>102</v>
      </c>
      <c r="URI435" s="87" t="s">
        <v>102</v>
      </c>
      <c r="URJ435" s="87" t="s">
        <v>102</v>
      </c>
      <c r="URK435" s="87" t="s">
        <v>102</v>
      </c>
      <c r="URL435" s="87" t="s">
        <v>102</v>
      </c>
      <c r="URM435" s="87" t="s">
        <v>102</v>
      </c>
      <c r="URN435" s="87" t="s">
        <v>102</v>
      </c>
      <c r="URO435" s="87" t="s">
        <v>102</v>
      </c>
      <c r="URP435" s="87" t="s">
        <v>102</v>
      </c>
      <c r="URQ435" s="87" t="s">
        <v>102</v>
      </c>
      <c r="URR435" s="87" t="s">
        <v>102</v>
      </c>
      <c r="URS435" s="87" t="s">
        <v>102</v>
      </c>
      <c r="URT435" s="87" t="s">
        <v>102</v>
      </c>
      <c r="URU435" s="87" t="s">
        <v>102</v>
      </c>
      <c r="URV435" s="87" t="s">
        <v>102</v>
      </c>
      <c r="URW435" s="87" t="s">
        <v>102</v>
      </c>
      <c r="URX435" s="87" t="s">
        <v>102</v>
      </c>
      <c r="URY435" s="87" t="s">
        <v>102</v>
      </c>
      <c r="URZ435" s="87" t="s">
        <v>102</v>
      </c>
      <c r="USA435" s="87" t="s">
        <v>102</v>
      </c>
      <c r="USB435" s="87" t="s">
        <v>102</v>
      </c>
      <c r="USC435" s="87" t="s">
        <v>102</v>
      </c>
      <c r="USD435" s="87" t="s">
        <v>102</v>
      </c>
      <c r="USE435" s="87" t="s">
        <v>102</v>
      </c>
      <c r="USF435" s="87" t="s">
        <v>102</v>
      </c>
      <c r="USG435" s="87" t="s">
        <v>102</v>
      </c>
      <c r="USH435" s="87" t="s">
        <v>102</v>
      </c>
      <c r="USI435" s="87" t="s">
        <v>102</v>
      </c>
      <c r="USJ435" s="87" t="s">
        <v>102</v>
      </c>
      <c r="USK435" s="87" t="s">
        <v>102</v>
      </c>
      <c r="USL435" s="87" t="s">
        <v>102</v>
      </c>
      <c r="USM435" s="87" t="s">
        <v>102</v>
      </c>
      <c r="USN435" s="87" t="s">
        <v>102</v>
      </c>
      <c r="USO435" s="87" t="s">
        <v>102</v>
      </c>
      <c r="USP435" s="87" t="s">
        <v>102</v>
      </c>
      <c r="USQ435" s="87" t="s">
        <v>102</v>
      </c>
      <c r="USR435" s="87" t="s">
        <v>102</v>
      </c>
      <c r="USS435" s="87" t="s">
        <v>102</v>
      </c>
      <c r="UST435" s="87" t="s">
        <v>102</v>
      </c>
      <c r="USU435" s="87" t="s">
        <v>102</v>
      </c>
      <c r="USV435" s="87" t="s">
        <v>102</v>
      </c>
      <c r="USW435" s="87" t="s">
        <v>102</v>
      </c>
      <c r="USX435" s="87" t="s">
        <v>102</v>
      </c>
      <c r="USY435" s="87" t="s">
        <v>102</v>
      </c>
      <c r="USZ435" s="87" t="s">
        <v>102</v>
      </c>
      <c r="UTA435" s="87" t="s">
        <v>102</v>
      </c>
      <c r="UTB435" s="87" t="s">
        <v>102</v>
      </c>
      <c r="UTC435" s="87" t="s">
        <v>102</v>
      </c>
      <c r="UTD435" s="87" t="s">
        <v>102</v>
      </c>
      <c r="UTE435" s="87" t="s">
        <v>102</v>
      </c>
      <c r="UTF435" s="87" t="s">
        <v>102</v>
      </c>
      <c r="UTG435" s="87" t="s">
        <v>102</v>
      </c>
      <c r="UTH435" s="87" t="s">
        <v>102</v>
      </c>
      <c r="UTI435" s="87" t="s">
        <v>102</v>
      </c>
      <c r="UTJ435" s="87" t="s">
        <v>102</v>
      </c>
      <c r="UTK435" s="87" t="s">
        <v>102</v>
      </c>
      <c r="UTL435" s="87" t="s">
        <v>102</v>
      </c>
      <c r="UTM435" s="87" t="s">
        <v>102</v>
      </c>
      <c r="UTN435" s="87" t="s">
        <v>102</v>
      </c>
      <c r="UTO435" s="87" t="s">
        <v>102</v>
      </c>
      <c r="UTP435" s="87" t="s">
        <v>102</v>
      </c>
      <c r="UTQ435" s="87" t="s">
        <v>102</v>
      </c>
      <c r="UTR435" s="87" t="s">
        <v>102</v>
      </c>
      <c r="UTS435" s="87" t="s">
        <v>102</v>
      </c>
      <c r="UTT435" s="87" t="s">
        <v>102</v>
      </c>
      <c r="UTU435" s="87" t="s">
        <v>102</v>
      </c>
      <c r="UTV435" s="87" t="s">
        <v>102</v>
      </c>
      <c r="UTW435" s="87" t="s">
        <v>102</v>
      </c>
      <c r="UTX435" s="87" t="s">
        <v>102</v>
      </c>
      <c r="UTY435" s="87" t="s">
        <v>102</v>
      </c>
      <c r="UTZ435" s="87" t="s">
        <v>102</v>
      </c>
      <c r="UUA435" s="87" t="s">
        <v>102</v>
      </c>
      <c r="UUB435" s="87" t="s">
        <v>102</v>
      </c>
      <c r="UUC435" s="87" t="s">
        <v>102</v>
      </c>
      <c r="UUD435" s="87" t="s">
        <v>102</v>
      </c>
      <c r="UUE435" s="87" t="s">
        <v>102</v>
      </c>
      <c r="UUF435" s="87" t="s">
        <v>102</v>
      </c>
      <c r="UUG435" s="87" t="s">
        <v>102</v>
      </c>
      <c r="UUH435" s="87" t="s">
        <v>102</v>
      </c>
      <c r="UUI435" s="87" t="s">
        <v>102</v>
      </c>
      <c r="UUJ435" s="87" t="s">
        <v>102</v>
      </c>
      <c r="UUK435" s="87" t="s">
        <v>102</v>
      </c>
      <c r="UUL435" s="87" t="s">
        <v>102</v>
      </c>
      <c r="UUM435" s="87" t="s">
        <v>102</v>
      </c>
      <c r="UUN435" s="87" t="s">
        <v>102</v>
      </c>
      <c r="UUO435" s="87" t="s">
        <v>102</v>
      </c>
      <c r="UUP435" s="87" t="s">
        <v>102</v>
      </c>
      <c r="UUQ435" s="87" t="s">
        <v>102</v>
      </c>
      <c r="UUR435" s="87" t="s">
        <v>102</v>
      </c>
      <c r="UUS435" s="87" t="s">
        <v>102</v>
      </c>
      <c r="UUT435" s="87" t="s">
        <v>102</v>
      </c>
      <c r="UUU435" s="87" t="s">
        <v>102</v>
      </c>
      <c r="UUV435" s="87" t="s">
        <v>102</v>
      </c>
      <c r="UUW435" s="87" t="s">
        <v>102</v>
      </c>
      <c r="UUX435" s="87" t="s">
        <v>102</v>
      </c>
      <c r="UUY435" s="87" t="s">
        <v>102</v>
      </c>
      <c r="UUZ435" s="87" t="s">
        <v>102</v>
      </c>
      <c r="UVA435" s="87" t="s">
        <v>102</v>
      </c>
      <c r="UVB435" s="87" t="s">
        <v>102</v>
      </c>
      <c r="UVC435" s="87" t="s">
        <v>102</v>
      </c>
      <c r="UVD435" s="87" t="s">
        <v>102</v>
      </c>
      <c r="UVE435" s="87" t="s">
        <v>102</v>
      </c>
      <c r="UVF435" s="87" t="s">
        <v>102</v>
      </c>
      <c r="UVG435" s="87" t="s">
        <v>102</v>
      </c>
      <c r="UVH435" s="87" t="s">
        <v>102</v>
      </c>
      <c r="UVI435" s="87" t="s">
        <v>102</v>
      </c>
      <c r="UVJ435" s="87" t="s">
        <v>102</v>
      </c>
      <c r="UVK435" s="87" t="s">
        <v>102</v>
      </c>
      <c r="UVL435" s="87" t="s">
        <v>102</v>
      </c>
      <c r="UVM435" s="87" t="s">
        <v>102</v>
      </c>
      <c r="UVN435" s="87" t="s">
        <v>102</v>
      </c>
      <c r="UVO435" s="87" t="s">
        <v>102</v>
      </c>
      <c r="UVP435" s="87" t="s">
        <v>102</v>
      </c>
      <c r="UVQ435" s="87" t="s">
        <v>102</v>
      </c>
      <c r="UVR435" s="87" t="s">
        <v>102</v>
      </c>
      <c r="UVS435" s="87" t="s">
        <v>102</v>
      </c>
      <c r="UVT435" s="87" t="s">
        <v>102</v>
      </c>
      <c r="UVU435" s="87" t="s">
        <v>102</v>
      </c>
      <c r="UVV435" s="87" t="s">
        <v>102</v>
      </c>
      <c r="UVW435" s="87" t="s">
        <v>102</v>
      </c>
      <c r="UVX435" s="87" t="s">
        <v>102</v>
      </c>
      <c r="UVY435" s="87" t="s">
        <v>102</v>
      </c>
      <c r="UVZ435" s="87" t="s">
        <v>102</v>
      </c>
      <c r="UWA435" s="87" t="s">
        <v>102</v>
      </c>
      <c r="UWB435" s="87" t="s">
        <v>102</v>
      </c>
      <c r="UWC435" s="87" t="s">
        <v>102</v>
      </c>
      <c r="UWD435" s="87" t="s">
        <v>102</v>
      </c>
      <c r="UWE435" s="87" t="s">
        <v>102</v>
      </c>
      <c r="UWF435" s="87" t="s">
        <v>102</v>
      </c>
      <c r="UWG435" s="87" t="s">
        <v>102</v>
      </c>
      <c r="UWH435" s="87" t="s">
        <v>102</v>
      </c>
      <c r="UWI435" s="87" t="s">
        <v>102</v>
      </c>
      <c r="UWJ435" s="87" t="s">
        <v>102</v>
      </c>
      <c r="UWK435" s="87" t="s">
        <v>102</v>
      </c>
      <c r="UWL435" s="87" t="s">
        <v>102</v>
      </c>
      <c r="UWM435" s="87" t="s">
        <v>102</v>
      </c>
      <c r="UWN435" s="87" t="s">
        <v>102</v>
      </c>
      <c r="UWO435" s="87" t="s">
        <v>102</v>
      </c>
      <c r="UWP435" s="87" t="s">
        <v>102</v>
      </c>
      <c r="UWQ435" s="87" t="s">
        <v>102</v>
      </c>
      <c r="UWR435" s="87" t="s">
        <v>102</v>
      </c>
      <c r="UWS435" s="87" t="s">
        <v>102</v>
      </c>
      <c r="UWT435" s="87" t="s">
        <v>102</v>
      </c>
      <c r="UWU435" s="87" t="s">
        <v>102</v>
      </c>
      <c r="UWV435" s="87" t="s">
        <v>102</v>
      </c>
      <c r="UWW435" s="87" t="s">
        <v>102</v>
      </c>
      <c r="UWX435" s="87" t="s">
        <v>102</v>
      </c>
      <c r="UWY435" s="87" t="s">
        <v>102</v>
      </c>
      <c r="UWZ435" s="87" t="s">
        <v>102</v>
      </c>
      <c r="UXA435" s="87" t="s">
        <v>102</v>
      </c>
      <c r="UXB435" s="87" t="s">
        <v>102</v>
      </c>
      <c r="UXC435" s="87" t="s">
        <v>102</v>
      </c>
      <c r="UXD435" s="87" t="s">
        <v>102</v>
      </c>
      <c r="UXE435" s="87" t="s">
        <v>102</v>
      </c>
      <c r="UXF435" s="87" t="s">
        <v>102</v>
      </c>
      <c r="UXG435" s="87" t="s">
        <v>102</v>
      </c>
      <c r="UXH435" s="87" t="s">
        <v>102</v>
      </c>
      <c r="UXI435" s="87" t="s">
        <v>102</v>
      </c>
      <c r="UXJ435" s="87" t="s">
        <v>102</v>
      </c>
      <c r="UXK435" s="87" t="s">
        <v>102</v>
      </c>
      <c r="UXL435" s="87" t="s">
        <v>102</v>
      </c>
      <c r="UXM435" s="87" t="s">
        <v>102</v>
      </c>
      <c r="UXN435" s="87" t="s">
        <v>102</v>
      </c>
      <c r="UXO435" s="87" t="s">
        <v>102</v>
      </c>
      <c r="UXP435" s="87" t="s">
        <v>102</v>
      </c>
      <c r="UXQ435" s="87" t="s">
        <v>102</v>
      </c>
      <c r="UXR435" s="87" t="s">
        <v>102</v>
      </c>
      <c r="UXS435" s="87" t="s">
        <v>102</v>
      </c>
      <c r="UXT435" s="87" t="s">
        <v>102</v>
      </c>
      <c r="UXU435" s="87" t="s">
        <v>102</v>
      </c>
      <c r="UXV435" s="87" t="s">
        <v>102</v>
      </c>
      <c r="UXW435" s="87" t="s">
        <v>102</v>
      </c>
      <c r="UXX435" s="87" t="s">
        <v>102</v>
      </c>
      <c r="UXY435" s="87" t="s">
        <v>102</v>
      </c>
      <c r="UXZ435" s="87" t="s">
        <v>102</v>
      </c>
      <c r="UYA435" s="87" t="s">
        <v>102</v>
      </c>
      <c r="UYB435" s="87" t="s">
        <v>102</v>
      </c>
      <c r="UYC435" s="87" t="s">
        <v>102</v>
      </c>
      <c r="UYD435" s="87" t="s">
        <v>102</v>
      </c>
      <c r="UYE435" s="87" t="s">
        <v>102</v>
      </c>
      <c r="UYF435" s="87" t="s">
        <v>102</v>
      </c>
      <c r="UYG435" s="87" t="s">
        <v>102</v>
      </c>
      <c r="UYH435" s="87" t="s">
        <v>102</v>
      </c>
      <c r="UYI435" s="87" t="s">
        <v>102</v>
      </c>
      <c r="UYJ435" s="87" t="s">
        <v>102</v>
      </c>
      <c r="UYK435" s="87" t="s">
        <v>102</v>
      </c>
      <c r="UYL435" s="87" t="s">
        <v>102</v>
      </c>
      <c r="UYM435" s="87" t="s">
        <v>102</v>
      </c>
      <c r="UYN435" s="87" t="s">
        <v>102</v>
      </c>
      <c r="UYO435" s="87" t="s">
        <v>102</v>
      </c>
      <c r="UYP435" s="87" t="s">
        <v>102</v>
      </c>
      <c r="UYQ435" s="87" t="s">
        <v>102</v>
      </c>
      <c r="UYR435" s="87" t="s">
        <v>102</v>
      </c>
      <c r="UYS435" s="87" t="s">
        <v>102</v>
      </c>
      <c r="UYT435" s="87" t="s">
        <v>102</v>
      </c>
      <c r="UYU435" s="87" t="s">
        <v>102</v>
      </c>
      <c r="UYV435" s="87" t="s">
        <v>102</v>
      </c>
      <c r="UYW435" s="87" t="s">
        <v>102</v>
      </c>
      <c r="UYX435" s="87" t="s">
        <v>102</v>
      </c>
      <c r="UYY435" s="87" t="s">
        <v>102</v>
      </c>
      <c r="UYZ435" s="87" t="s">
        <v>102</v>
      </c>
      <c r="UZA435" s="87" t="s">
        <v>102</v>
      </c>
      <c r="UZB435" s="87" t="s">
        <v>102</v>
      </c>
      <c r="UZC435" s="87" t="s">
        <v>102</v>
      </c>
      <c r="UZD435" s="87" t="s">
        <v>102</v>
      </c>
      <c r="UZE435" s="87" t="s">
        <v>102</v>
      </c>
      <c r="UZF435" s="87" t="s">
        <v>102</v>
      </c>
      <c r="UZG435" s="87" t="s">
        <v>102</v>
      </c>
      <c r="UZH435" s="87" t="s">
        <v>102</v>
      </c>
      <c r="UZI435" s="87" t="s">
        <v>102</v>
      </c>
      <c r="UZJ435" s="87" t="s">
        <v>102</v>
      </c>
      <c r="UZK435" s="87" t="s">
        <v>102</v>
      </c>
      <c r="UZL435" s="87" t="s">
        <v>102</v>
      </c>
      <c r="UZM435" s="87" t="s">
        <v>102</v>
      </c>
      <c r="UZN435" s="87" t="s">
        <v>102</v>
      </c>
      <c r="UZO435" s="87" t="s">
        <v>102</v>
      </c>
      <c r="UZP435" s="87" t="s">
        <v>102</v>
      </c>
      <c r="UZQ435" s="87" t="s">
        <v>102</v>
      </c>
      <c r="UZR435" s="87" t="s">
        <v>102</v>
      </c>
      <c r="UZS435" s="87" t="s">
        <v>102</v>
      </c>
      <c r="UZT435" s="87" t="s">
        <v>102</v>
      </c>
      <c r="UZU435" s="87" t="s">
        <v>102</v>
      </c>
      <c r="UZV435" s="87" t="s">
        <v>102</v>
      </c>
      <c r="UZW435" s="87" t="s">
        <v>102</v>
      </c>
      <c r="UZX435" s="87" t="s">
        <v>102</v>
      </c>
      <c r="UZY435" s="87" t="s">
        <v>102</v>
      </c>
      <c r="UZZ435" s="87" t="s">
        <v>102</v>
      </c>
      <c r="VAA435" s="87" t="s">
        <v>102</v>
      </c>
      <c r="VAB435" s="87" t="s">
        <v>102</v>
      </c>
      <c r="VAC435" s="87" t="s">
        <v>102</v>
      </c>
      <c r="VAD435" s="87" t="s">
        <v>102</v>
      </c>
      <c r="VAE435" s="87" t="s">
        <v>102</v>
      </c>
      <c r="VAF435" s="87" t="s">
        <v>102</v>
      </c>
      <c r="VAG435" s="87" t="s">
        <v>102</v>
      </c>
      <c r="VAH435" s="87" t="s">
        <v>102</v>
      </c>
      <c r="VAI435" s="87" t="s">
        <v>102</v>
      </c>
      <c r="VAJ435" s="87" t="s">
        <v>102</v>
      </c>
      <c r="VAK435" s="87" t="s">
        <v>102</v>
      </c>
      <c r="VAL435" s="87" t="s">
        <v>102</v>
      </c>
      <c r="VAM435" s="87" t="s">
        <v>102</v>
      </c>
      <c r="VAN435" s="87" t="s">
        <v>102</v>
      </c>
      <c r="VAO435" s="87" t="s">
        <v>102</v>
      </c>
      <c r="VAP435" s="87" t="s">
        <v>102</v>
      </c>
      <c r="VAQ435" s="87" t="s">
        <v>102</v>
      </c>
      <c r="VAR435" s="87" t="s">
        <v>102</v>
      </c>
      <c r="VAS435" s="87" t="s">
        <v>102</v>
      </c>
      <c r="VAT435" s="87" t="s">
        <v>102</v>
      </c>
      <c r="VAU435" s="87" t="s">
        <v>102</v>
      </c>
      <c r="VAV435" s="87" t="s">
        <v>102</v>
      </c>
      <c r="VAW435" s="87" t="s">
        <v>102</v>
      </c>
      <c r="VAX435" s="87" t="s">
        <v>102</v>
      </c>
      <c r="VAY435" s="87" t="s">
        <v>102</v>
      </c>
      <c r="VAZ435" s="87" t="s">
        <v>102</v>
      </c>
      <c r="VBA435" s="87" t="s">
        <v>102</v>
      </c>
      <c r="VBB435" s="87" t="s">
        <v>102</v>
      </c>
      <c r="VBC435" s="87" t="s">
        <v>102</v>
      </c>
      <c r="VBD435" s="87" t="s">
        <v>102</v>
      </c>
      <c r="VBE435" s="87" t="s">
        <v>102</v>
      </c>
      <c r="VBF435" s="87" t="s">
        <v>102</v>
      </c>
      <c r="VBG435" s="87" t="s">
        <v>102</v>
      </c>
      <c r="VBH435" s="87" t="s">
        <v>102</v>
      </c>
      <c r="VBI435" s="87" t="s">
        <v>102</v>
      </c>
      <c r="VBJ435" s="87" t="s">
        <v>102</v>
      </c>
      <c r="VBK435" s="87" t="s">
        <v>102</v>
      </c>
      <c r="VBL435" s="87" t="s">
        <v>102</v>
      </c>
      <c r="VBM435" s="87" t="s">
        <v>102</v>
      </c>
      <c r="VBN435" s="87" t="s">
        <v>102</v>
      </c>
      <c r="VBO435" s="87" t="s">
        <v>102</v>
      </c>
      <c r="VBP435" s="87" t="s">
        <v>102</v>
      </c>
      <c r="VBQ435" s="87" t="s">
        <v>102</v>
      </c>
      <c r="VBR435" s="87" t="s">
        <v>102</v>
      </c>
      <c r="VBS435" s="87" t="s">
        <v>102</v>
      </c>
      <c r="VBT435" s="87" t="s">
        <v>102</v>
      </c>
      <c r="VBU435" s="87" t="s">
        <v>102</v>
      </c>
      <c r="VBV435" s="87" t="s">
        <v>102</v>
      </c>
      <c r="VBW435" s="87" t="s">
        <v>102</v>
      </c>
      <c r="VBX435" s="87" t="s">
        <v>102</v>
      </c>
      <c r="VBY435" s="87" t="s">
        <v>102</v>
      </c>
      <c r="VBZ435" s="87" t="s">
        <v>102</v>
      </c>
      <c r="VCA435" s="87" t="s">
        <v>102</v>
      </c>
      <c r="VCB435" s="87" t="s">
        <v>102</v>
      </c>
      <c r="VCC435" s="87" t="s">
        <v>102</v>
      </c>
      <c r="VCD435" s="87" t="s">
        <v>102</v>
      </c>
      <c r="VCE435" s="87" t="s">
        <v>102</v>
      </c>
      <c r="VCF435" s="87" t="s">
        <v>102</v>
      </c>
      <c r="VCG435" s="87" t="s">
        <v>102</v>
      </c>
      <c r="VCH435" s="87" t="s">
        <v>102</v>
      </c>
      <c r="VCI435" s="87" t="s">
        <v>102</v>
      </c>
      <c r="VCJ435" s="87" t="s">
        <v>102</v>
      </c>
      <c r="VCK435" s="87" t="s">
        <v>102</v>
      </c>
      <c r="VCL435" s="87" t="s">
        <v>102</v>
      </c>
      <c r="VCM435" s="87" t="s">
        <v>102</v>
      </c>
      <c r="VCN435" s="87" t="s">
        <v>102</v>
      </c>
      <c r="VCO435" s="87" t="s">
        <v>102</v>
      </c>
      <c r="VCP435" s="87" t="s">
        <v>102</v>
      </c>
      <c r="VCQ435" s="87" t="s">
        <v>102</v>
      </c>
      <c r="VCR435" s="87" t="s">
        <v>102</v>
      </c>
      <c r="VCS435" s="87" t="s">
        <v>102</v>
      </c>
      <c r="VCT435" s="87" t="s">
        <v>102</v>
      </c>
      <c r="VCU435" s="87" t="s">
        <v>102</v>
      </c>
      <c r="VCV435" s="87" t="s">
        <v>102</v>
      </c>
      <c r="VCW435" s="87" t="s">
        <v>102</v>
      </c>
      <c r="VCX435" s="87" t="s">
        <v>102</v>
      </c>
      <c r="VCY435" s="87" t="s">
        <v>102</v>
      </c>
      <c r="VCZ435" s="87" t="s">
        <v>102</v>
      </c>
      <c r="VDA435" s="87" t="s">
        <v>102</v>
      </c>
      <c r="VDB435" s="87" t="s">
        <v>102</v>
      </c>
      <c r="VDC435" s="87" t="s">
        <v>102</v>
      </c>
      <c r="VDD435" s="87" t="s">
        <v>102</v>
      </c>
      <c r="VDE435" s="87" t="s">
        <v>102</v>
      </c>
      <c r="VDF435" s="87" t="s">
        <v>102</v>
      </c>
      <c r="VDG435" s="87" t="s">
        <v>102</v>
      </c>
      <c r="VDH435" s="87" t="s">
        <v>102</v>
      </c>
      <c r="VDI435" s="87" t="s">
        <v>102</v>
      </c>
      <c r="VDJ435" s="87" t="s">
        <v>102</v>
      </c>
      <c r="VDK435" s="87" t="s">
        <v>102</v>
      </c>
      <c r="VDL435" s="87" t="s">
        <v>102</v>
      </c>
      <c r="VDM435" s="87" t="s">
        <v>102</v>
      </c>
      <c r="VDN435" s="87" t="s">
        <v>102</v>
      </c>
      <c r="VDO435" s="87" t="s">
        <v>102</v>
      </c>
      <c r="VDP435" s="87" t="s">
        <v>102</v>
      </c>
      <c r="VDQ435" s="87" t="s">
        <v>102</v>
      </c>
      <c r="VDR435" s="87" t="s">
        <v>102</v>
      </c>
      <c r="VDS435" s="87" t="s">
        <v>102</v>
      </c>
      <c r="VDT435" s="87" t="s">
        <v>102</v>
      </c>
      <c r="VDU435" s="87" t="s">
        <v>102</v>
      </c>
      <c r="VDV435" s="87" t="s">
        <v>102</v>
      </c>
      <c r="VDW435" s="87" t="s">
        <v>102</v>
      </c>
      <c r="VDX435" s="87" t="s">
        <v>102</v>
      </c>
      <c r="VDY435" s="87" t="s">
        <v>102</v>
      </c>
      <c r="VDZ435" s="87" t="s">
        <v>102</v>
      </c>
      <c r="VEA435" s="87" t="s">
        <v>102</v>
      </c>
      <c r="VEB435" s="87" t="s">
        <v>102</v>
      </c>
      <c r="VEC435" s="87" t="s">
        <v>102</v>
      </c>
      <c r="VED435" s="87" t="s">
        <v>102</v>
      </c>
      <c r="VEE435" s="87" t="s">
        <v>102</v>
      </c>
      <c r="VEF435" s="87" t="s">
        <v>102</v>
      </c>
      <c r="VEG435" s="87" t="s">
        <v>102</v>
      </c>
      <c r="VEH435" s="87" t="s">
        <v>102</v>
      </c>
      <c r="VEI435" s="87" t="s">
        <v>102</v>
      </c>
      <c r="VEJ435" s="87" t="s">
        <v>102</v>
      </c>
      <c r="VEK435" s="87" t="s">
        <v>102</v>
      </c>
      <c r="VEL435" s="87" t="s">
        <v>102</v>
      </c>
      <c r="VEM435" s="87" t="s">
        <v>102</v>
      </c>
      <c r="VEN435" s="87" t="s">
        <v>102</v>
      </c>
      <c r="VEO435" s="87" t="s">
        <v>102</v>
      </c>
      <c r="VEP435" s="87" t="s">
        <v>102</v>
      </c>
      <c r="VEQ435" s="87" t="s">
        <v>102</v>
      </c>
      <c r="VER435" s="87" t="s">
        <v>102</v>
      </c>
      <c r="VES435" s="87" t="s">
        <v>102</v>
      </c>
      <c r="VET435" s="87" t="s">
        <v>102</v>
      </c>
      <c r="VEU435" s="87" t="s">
        <v>102</v>
      </c>
      <c r="VEV435" s="87" t="s">
        <v>102</v>
      </c>
      <c r="VEW435" s="87" t="s">
        <v>102</v>
      </c>
      <c r="VEX435" s="87" t="s">
        <v>102</v>
      </c>
      <c r="VEY435" s="87" t="s">
        <v>102</v>
      </c>
      <c r="VEZ435" s="87" t="s">
        <v>102</v>
      </c>
      <c r="VFA435" s="87" t="s">
        <v>102</v>
      </c>
      <c r="VFB435" s="87" t="s">
        <v>102</v>
      </c>
      <c r="VFC435" s="87" t="s">
        <v>102</v>
      </c>
      <c r="VFD435" s="87" t="s">
        <v>102</v>
      </c>
      <c r="VFE435" s="87" t="s">
        <v>102</v>
      </c>
      <c r="VFF435" s="87" t="s">
        <v>102</v>
      </c>
      <c r="VFG435" s="87" t="s">
        <v>102</v>
      </c>
      <c r="VFH435" s="87" t="s">
        <v>102</v>
      </c>
      <c r="VFI435" s="87" t="s">
        <v>102</v>
      </c>
      <c r="VFJ435" s="87" t="s">
        <v>102</v>
      </c>
      <c r="VFK435" s="87" t="s">
        <v>102</v>
      </c>
      <c r="VFL435" s="87" t="s">
        <v>102</v>
      </c>
      <c r="VFM435" s="87" t="s">
        <v>102</v>
      </c>
      <c r="VFN435" s="87" t="s">
        <v>102</v>
      </c>
      <c r="VFO435" s="87" t="s">
        <v>102</v>
      </c>
      <c r="VFP435" s="87" t="s">
        <v>102</v>
      </c>
      <c r="VFQ435" s="87" t="s">
        <v>102</v>
      </c>
      <c r="VFR435" s="87" t="s">
        <v>102</v>
      </c>
      <c r="VFS435" s="87" t="s">
        <v>102</v>
      </c>
      <c r="VFT435" s="87" t="s">
        <v>102</v>
      </c>
      <c r="VFU435" s="87" t="s">
        <v>102</v>
      </c>
      <c r="VFV435" s="87" t="s">
        <v>102</v>
      </c>
      <c r="VFW435" s="87" t="s">
        <v>102</v>
      </c>
      <c r="VFX435" s="87" t="s">
        <v>102</v>
      </c>
      <c r="VFY435" s="87" t="s">
        <v>102</v>
      </c>
      <c r="VFZ435" s="87" t="s">
        <v>102</v>
      </c>
      <c r="VGA435" s="87" t="s">
        <v>102</v>
      </c>
      <c r="VGB435" s="87" t="s">
        <v>102</v>
      </c>
      <c r="VGC435" s="87" t="s">
        <v>102</v>
      </c>
      <c r="VGD435" s="87" t="s">
        <v>102</v>
      </c>
      <c r="VGE435" s="87" t="s">
        <v>102</v>
      </c>
      <c r="VGF435" s="87" t="s">
        <v>102</v>
      </c>
      <c r="VGG435" s="87" t="s">
        <v>102</v>
      </c>
      <c r="VGH435" s="87" t="s">
        <v>102</v>
      </c>
      <c r="VGI435" s="87" t="s">
        <v>102</v>
      </c>
      <c r="VGJ435" s="87" t="s">
        <v>102</v>
      </c>
      <c r="VGK435" s="87" t="s">
        <v>102</v>
      </c>
      <c r="VGL435" s="87" t="s">
        <v>102</v>
      </c>
      <c r="VGM435" s="87" t="s">
        <v>102</v>
      </c>
      <c r="VGN435" s="87" t="s">
        <v>102</v>
      </c>
      <c r="VGO435" s="87" t="s">
        <v>102</v>
      </c>
      <c r="VGP435" s="87" t="s">
        <v>102</v>
      </c>
      <c r="VGQ435" s="87" t="s">
        <v>102</v>
      </c>
      <c r="VGR435" s="87" t="s">
        <v>102</v>
      </c>
      <c r="VGS435" s="87" t="s">
        <v>102</v>
      </c>
      <c r="VGT435" s="87" t="s">
        <v>102</v>
      </c>
      <c r="VGU435" s="87" t="s">
        <v>102</v>
      </c>
      <c r="VGV435" s="87" t="s">
        <v>102</v>
      </c>
      <c r="VGW435" s="87" t="s">
        <v>102</v>
      </c>
      <c r="VGX435" s="87" t="s">
        <v>102</v>
      </c>
      <c r="VGY435" s="87" t="s">
        <v>102</v>
      </c>
      <c r="VGZ435" s="87" t="s">
        <v>102</v>
      </c>
      <c r="VHA435" s="87" t="s">
        <v>102</v>
      </c>
      <c r="VHB435" s="87" t="s">
        <v>102</v>
      </c>
      <c r="VHC435" s="87" t="s">
        <v>102</v>
      </c>
      <c r="VHD435" s="87" t="s">
        <v>102</v>
      </c>
      <c r="VHE435" s="87" t="s">
        <v>102</v>
      </c>
      <c r="VHF435" s="87" t="s">
        <v>102</v>
      </c>
      <c r="VHG435" s="87" t="s">
        <v>102</v>
      </c>
      <c r="VHH435" s="87" t="s">
        <v>102</v>
      </c>
      <c r="VHI435" s="87" t="s">
        <v>102</v>
      </c>
      <c r="VHJ435" s="87" t="s">
        <v>102</v>
      </c>
      <c r="VHK435" s="87" t="s">
        <v>102</v>
      </c>
      <c r="VHL435" s="87" t="s">
        <v>102</v>
      </c>
      <c r="VHM435" s="87" t="s">
        <v>102</v>
      </c>
      <c r="VHN435" s="87" t="s">
        <v>102</v>
      </c>
      <c r="VHO435" s="87" t="s">
        <v>102</v>
      </c>
      <c r="VHP435" s="87" t="s">
        <v>102</v>
      </c>
      <c r="VHQ435" s="87" t="s">
        <v>102</v>
      </c>
      <c r="VHR435" s="87" t="s">
        <v>102</v>
      </c>
      <c r="VHS435" s="87" t="s">
        <v>102</v>
      </c>
      <c r="VHT435" s="87" t="s">
        <v>102</v>
      </c>
      <c r="VHU435" s="87" t="s">
        <v>102</v>
      </c>
      <c r="VHV435" s="87" t="s">
        <v>102</v>
      </c>
      <c r="VHW435" s="87" t="s">
        <v>102</v>
      </c>
      <c r="VHX435" s="87" t="s">
        <v>102</v>
      </c>
      <c r="VHY435" s="87" t="s">
        <v>102</v>
      </c>
      <c r="VHZ435" s="87" t="s">
        <v>102</v>
      </c>
      <c r="VIA435" s="87" t="s">
        <v>102</v>
      </c>
      <c r="VIB435" s="87" t="s">
        <v>102</v>
      </c>
      <c r="VIC435" s="87" t="s">
        <v>102</v>
      </c>
      <c r="VID435" s="87" t="s">
        <v>102</v>
      </c>
      <c r="VIE435" s="87" t="s">
        <v>102</v>
      </c>
      <c r="VIF435" s="87" t="s">
        <v>102</v>
      </c>
      <c r="VIG435" s="87" t="s">
        <v>102</v>
      </c>
      <c r="VIH435" s="87" t="s">
        <v>102</v>
      </c>
      <c r="VII435" s="87" t="s">
        <v>102</v>
      </c>
      <c r="VIJ435" s="87" t="s">
        <v>102</v>
      </c>
      <c r="VIK435" s="87" t="s">
        <v>102</v>
      </c>
      <c r="VIL435" s="87" t="s">
        <v>102</v>
      </c>
      <c r="VIM435" s="87" t="s">
        <v>102</v>
      </c>
      <c r="VIN435" s="87" t="s">
        <v>102</v>
      </c>
      <c r="VIO435" s="87" t="s">
        <v>102</v>
      </c>
      <c r="VIP435" s="87" t="s">
        <v>102</v>
      </c>
      <c r="VIQ435" s="87" t="s">
        <v>102</v>
      </c>
      <c r="VIR435" s="87" t="s">
        <v>102</v>
      </c>
      <c r="VIS435" s="87" t="s">
        <v>102</v>
      </c>
      <c r="VIT435" s="87" t="s">
        <v>102</v>
      </c>
      <c r="VIU435" s="87" t="s">
        <v>102</v>
      </c>
      <c r="VIV435" s="87" t="s">
        <v>102</v>
      </c>
      <c r="VIW435" s="87" t="s">
        <v>102</v>
      </c>
      <c r="VIX435" s="87" t="s">
        <v>102</v>
      </c>
      <c r="VIY435" s="87" t="s">
        <v>102</v>
      </c>
      <c r="VIZ435" s="87" t="s">
        <v>102</v>
      </c>
      <c r="VJA435" s="87" t="s">
        <v>102</v>
      </c>
      <c r="VJB435" s="87" t="s">
        <v>102</v>
      </c>
      <c r="VJC435" s="87" t="s">
        <v>102</v>
      </c>
      <c r="VJD435" s="87" t="s">
        <v>102</v>
      </c>
      <c r="VJE435" s="87" t="s">
        <v>102</v>
      </c>
      <c r="VJF435" s="87" t="s">
        <v>102</v>
      </c>
      <c r="VJG435" s="87" t="s">
        <v>102</v>
      </c>
      <c r="VJH435" s="87" t="s">
        <v>102</v>
      </c>
      <c r="VJI435" s="87" t="s">
        <v>102</v>
      </c>
      <c r="VJJ435" s="87" t="s">
        <v>102</v>
      </c>
      <c r="VJK435" s="87" t="s">
        <v>102</v>
      </c>
      <c r="VJL435" s="87" t="s">
        <v>102</v>
      </c>
      <c r="VJM435" s="87" t="s">
        <v>102</v>
      </c>
      <c r="VJN435" s="87" t="s">
        <v>102</v>
      </c>
      <c r="VJO435" s="87" t="s">
        <v>102</v>
      </c>
      <c r="VJP435" s="87" t="s">
        <v>102</v>
      </c>
      <c r="VJQ435" s="87" t="s">
        <v>102</v>
      </c>
      <c r="VJR435" s="87" t="s">
        <v>102</v>
      </c>
      <c r="VJS435" s="87" t="s">
        <v>102</v>
      </c>
      <c r="VJT435" s="87" t="s">
        <v>102</v>
      </c>
      <c r="VJU435" s="87" t="s">
        <v>102</v>
      </c>
      <c r="VJV435" s="87" t="s">
        <v>102</v>
      </c>
      <c r="VJW435" s="87" t="s">
        <v>102</v>
      </c>
      <c r="VJX435" s="87" t="s">
        <v>102</v>
      </c>
      <c r="VJY435" s="87" t="s">
        <v>102</v>
      </c>
      <c r="VJZ435" s="87" t="s">
        <v>102</v>
      </c>
      <c r="VKA435" s="87" t="s">
        <v>102</v>
      </c>
      <c r="VKB435" s="87" t="s">
        <v>102</v>
      </c>
      <c r="VKC435" s="87" t="s">
        <v>102</v>
      </c>
      <c r="VKD435" s="87" t="s">
        <v>102</v>
      </c>
      <c r="VKE435" s="87" t="s">
        <v>102</v>
      </c>
      <c r="VKF435" s="87" t="s">
        <v>102</v>
      </c>
      <c r="VKG435" s="87" t="s">
        <v>102</v>
      </c>
      <c r="VKH435" s="87" t="s">
        <v>102</v>
      </c>
      <c r="VKI435" s="87" t="s">
        <v>102</v>
      </c>
      <c r="VKJ435" s="87" t="s">
        <v>102</v>
      </c>
      <c r="VKK435" s="87" t="s">
        <v>102</v>
      </c>
      <c r="VKL435" s="87" t="s">
        <v>102</v>
      </c>
      <c r="VKM435" s="87" t="s">
        <v>102</v>
      </c>
      <c r="VKN435" s="87" t="s">
        <v>102</v>
      </c>
      <c r="VKO435" s="87" t="s">
        <v>102</v>
      </c>
      <c r="VKP435" s="87" t="s">
        <v>102</v>
      </c>
      <c r="VKQ435" s="87" t="s">
        <v>102</v>
      </c>
      <c r="VKR435" s="87" t="s">
        <v>102</v>
      </c>
      <c r="VKS435" s="87" t="s">
        <v>102</v>
      </c>
      <c r="VKT435" s="87" t="s">
        <v>102</v>
      </c>
      <c r="VKU435" s="87" t="s">
        <v>102</v>
      </c>
      <c r="VKV435" s="87" t="s">
        <v>102</v>
      </c>
      <c r="VKW435" s="87" t="s">
        <v>102</v>
      </c>
      <c r="VKX435" s="87" t="s">
        <v>102</v>
      </c>
      <c r="VKY435" s="87" t="s">
        <v>102</v>
      </c>
      <c r="VKZ435" s="87" t="s">
        <v>102</v>
      </c>
      <c r="VLA435" s="87" t="s">
        <v>102</v>
      </c>
      <c r="VLB435" s="87" t="s">
        <v>102</v>
      </c>
      <c r="VLC435" s="87" t="s">
        <v>102</v>
      </c>
      <c r="VLD435" s="87" t="s">
        <v>102</v>
      </c>
      <c r="VLE435" s="87" t="s">
        <v>102</v>
      </c>
      <c r="VLF435" s="87" t="s">
        <v>102</v>
      </c>
      <c r="VLG435" s="87" t="s">
        <v>102</v>
      </c>
      <c r="VLH435" s="87" t="s">
        <v>102</v>
      </c>
      <c r="VLI435" s="87" t="s">
        <v>102</v>
      </c>
      <c r="VLJ435" s="87" t="s">
        <v>102</v>
      </c>
      <c r="VLK435" s="87" t="s">
        <v>102</v>
      </c>
      <c r="VLL435" s="87" t="s">
        <v>102</v>
      </c>
      <c r="VLM435" s="87" t="s">
        <v>102</v>
      </c>
      <c r="VLN435" s="87" t="s">
        <v>102</v>
      </c>
      <c r="VLO435" s="87" t="s">
        <v>102</v>
      </c>
      <c r="VLP435" s="87" t="s">
        <v>102</v>
      </c>
      <c r="VLQ435" s="87" t="s">
        <v>102</v>
      </c>
      <c r="VLR435" s="87" t="s">
        <v>102</v>
      </c>
      <c r="VLS435" s="87" t="s">
        <v>102</v>
      </c>
      <c r="VLT435" s="87" t="s">
        <v>102</v>
      </c>
      <c r="VLU435" s="87" t="s">
        <v>102</v>
      </c>
      <c r="VLV435" s="87" t="s">
        <v>102</v>
      </c>
      <c r="VLW435" s="87" t="s">
        <v>102</v>
      </c>
      <c r="VLX435" s="87" t="s">
        <v>102</v>
      </c>
      <c r="VLY435" s="87" t="s">
        <v>102</v>
      </c>
      <c r="VLZ435" s="87" t="s">
        <v>102</v>
      </c>
      <c r="VMA435" s="87" t="s">
        <v>102</v>
      </c>
      <c r="VMB435" s="87" t="s">
        <v>102</v>
      </c>
      <c r="VMC435" s="87" t="s">
        <v>102</v>
      </c>
      <c r="VMD435" s="87" t="s">
        <v>102</v>
      </c>
      <c r="VME435" s="87" t="s">
        <v>102</v>
      </c>
      <c r="VMF435" s="87" t="s">
        <v>102</v>
      </c>
      <c r="VMG435" s="87" t="s">
        <v>102</v>
      </c>
      <c r="VMH435" s="87" t="s">
        <v>102</v>
      </c>
      <c r="VMI435" s="87" t="s">
        <v>102</v>
      </c>
      <c r="VMJ435" s="87" t="s">
        <v>102</v>
      </c>
      <c r="VMK435" s="87" t="s">
        <v>102</v>
      </c>
      <c r="VML435" s="87" t="s">
        <v>102</v>
      </c>
      <c r="VMM435" s="87" t="s">
        <v>102</v>
      </c>
      <c r="VMN435" s="87" t="s">
        <v>102</v>
      </c>
      <c r="VMO435" s="87" t="s">
        <v>102</v>
      </c>
      <c r="VMP435" s="87" t="s">
        <v>102</v>
      </c>
      <c r="VMQ435" s="87" t="s">
        <v>102</v>
      </c>
      <c r="VMR435" s="87" t="s">
        <v>102</v>
      </c>
      <c r="VMS435" s="87" t="s">
        <v>102</v>
      </c>
      <c r="VMT435" s="87" t="s">
        <v>102</v>
      </c>
      <c r="VMU435" s="87" t="s">
        <v>102</v>
      </c>
      <c r="VMV435" s="87" t="s">
        <v>102</v>
      </c>
      <c r="VMW435" s="87" t="s">
        <v>102</v>
      </c>
      <c r="VMX435" s="87" t="s">
        <v>102</v>
      </c>
      <c r="VMY435" s="87" t="s">
        <v>102</v>
      </c>
      <c r="VMZ435" s="87" t="s">
        <v>102</v>
      </c>
      <c r="VNA435" s="87" t="s">
        <v>102</v>
      </c>
      <c r="VNB435" s="87" t="s">
        <v>102</v>
      </c>
      <c r="VNC435" s="87" t="s">
        <v>102</v>
      </c>
      <c r="VND435" s="87" t="s">
        <v>102</v>
      </c>
      <c r="VNE435" s="87" t="s">
        <v>102</v>
      </c>
      <c r="VNF435" s="87" t="s">
        <v>102</v>
      </c>
      <c r="VNG435" s="87" t="s">
        <v>102</v>
      </c>
      <c r="VNH435" s="87" t="s">
        <v>102</v>
      </c>
      <c r="VNI435" s="87" t="s">
        <v>102</v>
      </c>
      <c r="VNJ435" s="87" t="s">
        <v>102</v>
      </c>
      <c r="VNK435" s="87" t="s">
        <v>102</v>
      </c>
      <c r="VNL435" s="87" t="s">
        <v>102</v>
      </c>
      <c r="VNM435" s="87" t="s">
        <v>102</v>
      </c>
      <c r="VNN435" s="87" t="s">
        <v>102</v>
      </c>
      <c r="VNO435" s="87" t="s">
        <v>102</v>
      </c>
      <c r="VNP435" s="87" t="s">
        <v>102</v>
      </c>
      <c r="VNQ435" s="87" t="s">
        <v>102</v>
      </c>
      <c r="VNR435" s="87" t="s">
        <v>102</v>
      </c>
      <c r="VNS435" s="87" t="s">
        <v>102</v>
      </c>
      <c r="VNT435" s="87" t="s">
        <v>102</v>
      </c>
      <c r="VNU435" s="87" t="s">
        <v>102</v>
      </c>
      <c r="VNV435" s="87" t="s">
        <v>102</v>
      </c>
      <c r="VNW435" s="87" t="s">
        <v>102</v>
      </c>
      <c r="VNX435" s="87" t="s">
        <v>102</v>
      </c>
      <c r="VNY435" s="87" t="s">
        <v>102</v>
      </c>
      <c r="VNZ435" s="87" t="s">
        <v>102</v>
      </c>
      <c r="VOA435" s="87" t="s">
        <v>102</v>
      </c>
      <c r="VOB435" s="87" t="s">
        <v>102</v>
      </c>
      <c r="VOC435" s="87" t="s">
        <v>102</v>
      </c>
      <c r="VOD435" s="87" t="s">
        <v>102</v>
      </c>
      <c r="VOE435" s="87" t="s">
        <v>102</v>
      </c>
      <c r="VOF435" s="87" t="s">
        <v>102</v>
      </c>
      <c r="VOG435" s="87" t="s">
        <v>102</v>
      </c>
      <c r="VOH435" s="87" t="s">
        <v>102</v>
      </c>
      <c r="VOI435" s="87" t="s">
        <v>102</v>
      </c>
      <c r="VOJ435" s="87" t="s">
        <v>102</v>
      </c>
      <c r="VOK435" s="87" t="s">
        <v>102</v>
      </c>
      <c r="VOL435" s="87" t="s">
        <v>102</v>
      </c>
      <c r="VOM435" s="87" t="s">
        <v>102</v>
      </c>
      <c r="VON435" s="87" t="s">
        <v>102</v>
      </c>
      <c r="VOO435" s="87" t="s">
        <v>102</v>
      </c>
      <c r="VOP435" s="87" t="s">
        <v>102</v>
      </c>
      <c r="VOQ435" s="87" t="s">
        <v>102</v>
      </c>
      <c r="VOR435" s="87" t="s">
        <v>102</v>
      </c>
      <c r="VOS435" s="87" t="s">
        <v>102</v>
      </c>
      <c r="VOT435" s="87" t="s">
        <v>102</v>
      </c>
      <c r="VOU435" s="87" t="s">
        <v>102</v>
      </c>
      <c r="VOV435" s="87" t="s">
        <v>102</v>
      </c>
      <c r="VOW435" s="87" t="s">
        <v>102</v>
      </c>
      <c r="VOX435" s="87" t="s">
        <v>102</v>
      </c>
      <c r="VOY435" s="87" t="s">
        <v>102</v>
      </c>
      <c r="VOZ435" s="87" t="s">
        <v>102</v>
      </c>
      <c r="VPA435" s="87" t="s">
        <v>102</v>
      </c>
      <c r="VPB435" s="87" t="s">
        <v>102</v>
      </c>
      <c r="VPC435" s="87" t="s">
        <v>102</v>
      </c>
      <c r="VPD435" s="87" t="s">
        <v>102</v>
      </c>
      <c r="VPE435" s="87" t="s">
        <v>102</v>
      </c>
      <c r="VPF435" s="87" t="s">
        <v>102</v>
      </c>
      <c r="VPG435" s="87" t="s">
        <v>102</v>
      </c>
      <c r="VPH435" s="87" t="s">
        <v>102</v>
      </c>
      <c r="VPI435" s="87" t="s">
        <v>102</v>
      </c>
      <c r="VPJ435" s="87" t="s">
        <v>102</v>
      </c>
      <c r="VPK435" s="87" t="s">
        <v>102</v>
      </c>
      <c r="VPL435" s="87" t="s">
        <v>102</v>
      </c>
      <c r="VPM435" s="87" t="s">
        <v>102</v>
      </c>
      <c r="VPN435" s="87" t="s">
        <v>102</v>
      </c>
      <c r="VPO435" s="87" t="s">
        <v>102</v>
      </c>
      <c r="VPP435" s="87" t="s">
        <v>102</v>
      </c>
      <c r="VPQ435" s="87" t="s">
        <v>102</v>
      </c>
      <c r="VPR435" s="87" t="s">
        <v>102</v>
      </c>
      <c r="VPS435" s="87" t="s">
        <v>102</v>
      </c>
      <c r="VPT435" s="87" t="s">
        <v>102</v>
      </c>
      <c r="VPU435" s="87" t="s">
        <v>102</v>
      </c>
      <c r="VPV435" s="87" t="s">
        <v>102</v>
      </c>
      <c r="VPW435" s="87" t="s">
        <v>102</v>
      </c>
      <c r="VPX435" s="87" t="s">
        <v>102</v>
      </c>
      <c r="VPY435" s="87" t="s">
        <v>102</v>
      </c>
      <c r="VPZ435" s="87" t="s">
        <v>102</v>
      </c>
      <c r="VQA435" s="87" t="s">
        <v>102</v>
      </c>
      <c r="VQB435" s="87" t="s">
        <v>102</v>
      </c>
      <c r="VQC435" s="87" t="s">
        <v>102</v>
      </c>
      <c r="VQD435" s="87" t="s">
        <v>102</v>
      </c>
      <c r="VQE435" s="87" t="s">
        <v>102</v>
      </c>
      <c r="VQF435" s="87" t="s">
        <v>102</v>
      </c>
      <c r="VQG435" s="87" t="s">
        <v>102</v>
      </c>
      <c r="VQH435" s="87" t="s">
        <v>102</v>
      </c>
      <c r="VQI435" s="87" t="s">
        <v>102</v>
      </c>
      <c r="VQJ435" s="87" t="s">
        <v>102</v>
      </c>
      <c r="VQK435" s="87" t="s">
        <v>102</v>
      </c>
      <c r="VQL435" s="87" t="s">
        <v>102</v>
      </c>
      <c r="VQM435" s="87" t="s">
        <v>102</v>
      </c>
      <c r="VQN435" s="87" t="s">
        <v>102</v>
      </c>
      <c r="VQO435" s="87" t="s">
        <v>102</v>
      </c>
      <c r="VQP435" s="87" t="s">
        <v>102</v>
      </c>
      <c r="VQQ435" s="87" t="s">
        <v>102</v>
      </c>
      <c r="VQR435" s="87" t="s">
        <v>102</v>
      </c>
      <c r="VQS435" s="87" t="s">
        <v>102</v>
      </c>
      <c r="VQT435" s="87" t="s">
        <v>102</v>
      </c>
      <c r="VQU435" s="87" t="s">
        <v>102</v>
      </c>
      <c r="VQV435" s="87" t="s">
        <v>102</v>
      </c>
      <c r="VQW435" s="87" t="s">
        <v>102</v>
      </c>
      <c r="VQX435" s="87" t="s">
        <v>102</v>
      </c>
      <c r="VQY435" s="87" t="s">
        <v>102</v>
      </c>
      <c r="VQZ435" s="87" t="s">
        <v>102</v>
      </c>
      <c r="VRA435" s="87" t="s">
        <v>102</v>
      </c>
      <c r="VRB435" s="87" t="s">
        <v>102</v>
      </c>
      <c r="VRC435" s="87" t="s">
        <v>102</v>
      </c>
      <c r="VRD435" s="87" t="s">
        <v>102</v>
      </c>
      <c r="VRE435" s="87" t="s">
        <v>102</v>
      </c>
      <c r="VRF435" s="87" t="s">
        <v>102</v>
      </c>
      <c r="VRG435" s="87" t="s">
        <v>102</v>
      </c>
      <c r="VRH435" s="87" t="s">
        <v>102</v>
      </c>
      <c r="VRI435" s="87" t="s">
        <v>102</v>
      </c>
      <c r="VRJ435" s="87" t="s">
        <v>102</v>
      </c>
      <c r="VRK435" s="87" t="s">
        <v>102</v>
      </c>
      <c r="VRL435" s="87" t="s">
        <v>102</v>
      </c>
      <c r="VRM435" s="87" t="s">
        <v>102</v>
      </c>
      <c r="VRN435" s="87" t="s">
        <v>102</v>
      </c>
      <c r="VRO435" s="87" t="s">
        <v>102</v>
      </c>
      <c r="VRP435" s="87" t="s">
        <v>102</v>
      </c>
      <c r="VRQ435" s="87" t="s">
        <v>102</v>
      </c>
      <c r="VRR435" s="87" t="s">
        <v>102</v>
      </c>
      <c r="VRS435" s="87" t="s">
        <v>102</v>
      </c>
      <c r="VRT435" s="87" t="s">
        <v>102</v>
      </c>
      <c r="VRU435" s="87" t="s">
        <v>102</v>
      </c>
      <c r="VRV435" s="87" t="s">
        <v>102</v>
      </c>
      <c r="VRW435" s="87" t="s">
        <v>102</v>
      </c>
      <c r="VRX435" s="87" t="s">
        <v>102</v>
      </c>
      <c r="VRY435" s="87" t="s">
        <v>102</v>
      </c>
      <c r="VRZ435" s="87" t="s">
        <v>102</v>
      </c>
      <c r="VSA435" s="87" t="s">
        <v>102</v>
      </c>
      <c r="VSB435" s="87" t="s">
        <v>102</v>
      </c>
      <c r="VSC435" s="87" t="s">
        <v>102</v>
      </c>
      <c r="VSD435" s="87" t="s">
        <v>102</v>
      </c>
      <c r="VSE435" s="87" t="s">
        <v>102</v>
      </c>
      <c r="VSF435" s="87" t="s">
        <v>102</v>
      </c>
      <c r="VSG435" s="87" t="s">
        <v>102</v>
      </c>
      <c r="VSH435" s="87" t="s">
        <v>102</v>
      </c>
      <c r="VSI435" s="87" t="s">
        <v>102</v>
      </c>
      <c r="VSJ435" s="87" t="s">
        <v>102</v>
      </c>
      <c r="VSK435" s="87" t="s">
        <v>102</v>
      </c>
      <c r="VSL435" s="87" t="s">
        <v>102</v>
      </c>
      <c r="VSM435" s="87" t="s">
        <v>102</v>
      </c>
      <c r="VSN435" s="87" t="s">
        <v>102</v>
      </c>
      <c r="VSO435" s="87" t="s">
        <v>102</v>
      </c>
      <c r="VSP435" s="87" t="s">
        <v>102</v>
      </c>
      <c r="VSQ435" s="87" t="s">
        <v>102</v>
      </c>
      <c r="VSR435" s="87" t="s">
        <v>102</v>
      </c>
      <c r="VSS435" s="87" t="s">
        <v>102</v>
      </c>
      <c r="VST435" s="87" t="s">
        <v>102</v>
      </c>
      <c r="VSU435" s="87" t="s">
        <v>102</v>
      </c>
      <c r="VSV435" s="87" t="s">
        <v>102</v>
      </c>
      <c r="VSW435" s="87" t="s">
        <v>102</v>
      </c>
      <c r="VSX435" s="87" t="s">
        <v>102</v>
      </c>
      <c r="VSY435" s="87" t="s">
        <v>102</v>
      </c>
      <c r="VSZ435" s="87" t="s">
        <v>102</v>
      </c>
      <c r="VTA435" s="87" t="s">
        <v>102</v>
      </c>
      <c r="VTB435" s="87" t="s">
        <v>102</v>
      </c>
      <c r="VTC435" s="87" t="s">
        <v>102</v>
      </c>
      <c r="VTD435" s="87" t="s">
        <v>102</v>
      </c>
      <c r="VTE435" s="87" t="s">
        <v>102</v>
      </c>
      <c r="VTF435" s="87" t="s">
        <v>102</v>
      </c>
      <c r="VTG435" s="87" t="s">
        <v>102</v>
      </c>
      <c r="VTH435" s="87" t="s">
        <v>102</v>
      </c>
      <c r="VTI435" s="87" t="s">
        <v>102</v>
      </c>
      <c r="VTJ435" s="87" t="s">
        <v>102</v>
      </c>
      <c r="VTK435" s="87" t="s">
        <v>102</v>
      </c>
      <c r="VTL435" s="87" t="s">
        <v>102</v>
      </c>
      <c r="VTM435" s="87" t="s">
        <v>102</v>
      </c>
      <c r="VTN435" s="87" t="s">
        <v>102</v>
      </c>
      <c r="VTO435" s="87" t="s">
        <v>102</v>
      </c>
      <c r="VTP435" s="87" t="s">
        <v>102</v>
      </c>
      <c r="VTQ435" s="87" t="s">
        <v>102</v>
      </c>
      <c r="VTR435" s="87" t="s">
        <v>102</v>
      </c>
      <c r="VTS435" s="87" t="s">
        <v>102</v>
      </c>
      <c r="VTT435" s="87" t="s">
        <v>102</v>
      </c>
      <c r="VTU435" s="87" t="s">
        <v>102</v>
      </c>
      <c r="VTV435" s="87" t="s">
        <v>102</v>
      </c>
      <c r="VTW435" s="87" t="s">
        <v>102</v>
      </c>
      <c r="VTX435" s="87" t="s">
        <v>102</v>
      </c>
      <c r="VTY435" s="87" t="s">
        <v>102</v>
      </c>
      <c r="VTZ435" s="87" t="s">
        <v>102</v>
      </c>
      <c r="VUA435" s="87" t="s">
        <v>102</v>
      </c>
      <c r="VUB435" s="87" t="s">
        <v>102</v>
      </c>
      <c r="VUC435" s="87" t="s">
        <v>102</v>
      </c>
      <c r="VUD435" s="87" t="s">
        <v>102</v>
      </c>
      <c r="VUE435" s="87" t="s">
        <v>102</v>
      </c>
      <c r="VUF435" s="87" t="s">
        <v>102</v>
      </c>
      <c r="VUG435" s="87" t="s">
        <v>102</v>
      </c>
      <c r="VUH435" s="87" t="s">
        <v>102</v>
      </c>
      <c r="VUI435" s="87" t="s">
        <v>102</v>
      </c>
      <c r="VUJ435" s="87" t="s">
        <v>102</v>
      </c>
      <c r="VUK435" s="87" t="s">
        <v>102</v>
      </c>
      <c r="VUL435" s="87" t="s">
        <v>102</v>
      </c>
      <c r="VUM435" s="87" t="s">
        <v>102</v>
      </c>
      <c r="VUN435" s="87" t="s">
        <v>102</v>
      </c>
      <c r="VUO435" s="87" t="s">
        <v>102</v>
      </c>
      <c r="VUP435" s="87" t="s">
        <v>102</v>
      </c>
      <c r="VUQ435" s="87" t="s">
        <v>102</v>
      </c>
      <c r="VUR435" s="87" t="s">
        <v>102</v>
      </c>
      <c r="VUS435" s="87" t="s">
        <v>102</v>
      </c>
      <c r="VUT435" s="87" t="s">
        <v>102</v>
      </c>
      <c r="VUU435" s="87" t="s">
        <v>102</v>
      </c>
      <c r="VUV435" s="87" t="s">
        <v>102</v>
      </c>
      <c r="VUW435" s="87" t="s">
        <v>102</v>
      </c>
      <c r="VUX435" s="87" t="s">
        <v>102</v>
      </c>
      <c r="VUY435" s="87" t="s">
        <v>102</v>
      </c>
      <c r="VUZ435" s="87" t="s">
        <v>102</v>
      </c>
      <c r="VVA435" s="87" t="s">
        <v>102</v>
      </c>
      <c r="VVB435" s="87" t="s">
        <v>102</v>
      </c>
      <c r="VVC435" s="87" t="s">
        <v>102</v>
      </c>
      <c r="VVD435" s="87" t="s">
        <v>102</v>
      </c>
      <c r="VVE435" s="87" t="s">
        <v>102</v>
      </c>
      <c r="VVF435" s="87" t="s">
        <v>102</v>
      </c>
      <c r="VVG435" s="87" t="s">
        <v>102</v>
      </c>
      <c r="VVH435" s="87" t="s">
        <v>102</v>
      </c>
      <c r="VVI435" s="87" t="s">
        <v>102</v>
      </c>
      <c r="VVJ435" s="87" t="s">
        <v>102</v>
      </c>
      <c r="VVK435" s="87" t="s">
        <v>102</v>
      </c>
      <c r="VVL435" s="87" t="s">
        <v>102</v>
      </c>
      <c r="VVM435" s="87" t="s">
        <v>102</v>
      </c>
      <c r="VVN435" s="87" t="s">
        <v>102</v>
      </c>
      <c r="VVO435" s="87" t="s">
        <v>102</v>
      </c>
      <c r="VVP435" s="87" t="s">
        <v>102</v>
      </c>
      <c r="VVQ435" s="87" t="s">
        <v>102</v>
      </c>
      <c r="VVR435" s="87" t="s">
        <v>102</v>
      </c>
      <c r="VVS435" s="87" t="s">
        <v>102</v>
      </c>
      <c r="VVT435" s="87" t="s">
        <v>102</v>
      </c>
      <c r="VVU435" s="87" t="s">
        <v>102</v>
      </c>
      <c r="VVV435" s="87" t="s">
        <v>102</v>
      </c>
      <c r="VVW435" s="87" t="s">
        <v>102</v>
      </c>
      <c r="VVX435" s="87" t="s">
        <v>102</v>
      </c>
      <c r="VVY435" s="87" t="s">
        <v>102</v>
      </c>
      <c r="VVZ435" s="87" t="s">
        <v>102</v>
      </c>
      <c r="VWA435" s="87" t="s">
        <v>102</v>
      </c>
      <c r="VWB435" s="87" t="s">
        <v>102</v>
      </c>
      <c r="VWC435" s="87" t="s">
        <v>102</v>
      </c>
      <c r="VWD435" s="87" t="s">
        <v>102</v>
      </c>
      <c r="VWE435" s="87" t="s">
        <v>102</v>
      </c>
      <c r="VWF435" s="87" t="s">
        <v>102</v>
      </c>
      <c r="VWG435" s="87" t="s">
        <v>102</v>
      </c>
      <c r="VWH435" s="87" t="s">
        <v>102</v>
      </c>
      <c r="VWI435" s="87" t="s">
        <v>102</v>
      </c>
      <c r="VWJ435" s="87" t="s">
        <v>102</v>
      </c>
      <c r="VWK435" s="87" t="s">
        <v>102</v>
      </c>
      <c r="VWL435" s="87" t="s">
        <v>102</v>
      </c>
      <c r="VWM435" s="87" t="s">
        <v>102</v>
      </c>
      <c r="VWN435" s="87" t="s">
        <v>102</v>
      </c>
      <c r="VWO435" s="87" t="s">
        <v>102</v>
      </c>
      <c r="VWP435" s="87" t="s">
        <v>102</v>
      </c>
      <c r="VWQ435" s="87" t="s">
        <v>102</v>
      </c>
      <c r="VWR435" s="87" t="s">
        <v>102</v>
      </c>
      <c r="VWS435" s="87" t="s">
        <v>102</v>
      </c>
      <c r="VWT435" s="87" t="s">
        <v>102</v>
      </c>
      <c r="VWU435" s="87" t="s">
        <v>102</v>
      </c>
      <c r="VWV435" s="87" t="s">
        <v>102</v>
      </c>
      <c r="VWW435" s="87" t="s">
        <v>102</v>
      </c>
      <c r="VWX435" s="87" t="s">
        <v>102</v>
      </c>
      <c r="VWY435" s="87" t="s">
        <v>102</v>
      </c>
      <c r="VWZ435" s="87" t="s">
        <v>102</v>
      </c>
      <c r="VXA435" s="87" t="s">
        <v>102</v>
      </c>
      <c r="VXB435" s="87" t="s">
        <v>102</v>
      </c>
      <c r="VXC435" s="87" t="s">
        <v>102</v>
      </c>
      <c r="VXD435" s="87" t="s">
        <v>102</v>
      </c>
      <c r="VXE435" s="87" t="s">
        <v>102</v>
      </c>
      <c r="VXF435" s="87" t="s">
        <v>102</v>
      </c>
      <c r="VXG435" s="87" t="s">
        <v>102</v>
      </c>
      <c r="VXH435" s="87" t="s">
        <v>102</v>
      </c>
      <c r="VXI435" s="87" t="s">
        <v>102</v>
      </c>
      <c r="VXJ435" s="87" t="s">
        <v>102</v>
      </c>
      <c r="VXK435" s="87" t="s">
        <v>102</v>
      </c>
      <c r="VXL435" s="87" t="s">
        <v>102</v>
      </c>
      <c r="VXM435" s="87" t="s">
        <v>102</v>
      </c>
      <c r="VXN435" s="87" t="s">
        <v>102</v>
      </c>
      <c r="VXO435" s="87" t="s">
        <v>102</v>
      </c>
      <c r="VXP435" s="87" t="s">
        <v>102</v>
      </c>
      <c r="VXQ435" s="87" t="s">
        <v>102</v>
      </c>
      <c r="VXR435" s="87" t="s">
        <v>102</v>
      </c>
      <c r="VXS435" s="87" t="s">
        <v>102</v>
      </c>
      <c r="VXT435" s="87" t="s">
        <v>102</v>
      </c>
      <c r="VXU435" s="87" t="s">
        <v>102</v>
      </c>
      <c r="VXV435" s="87" t="s">
        <v>102</v>
      </c>
      <c r="VXW435" s="87" t="s">
        <v>102</v>
      </c>
      <c r="VXX435" s="87" t="s">
        <v>102</v>
      </c>
      <c r="VXY435" s="87" t="s">
        <v>102</v>
      </c>
      <c r="VXZ435" s="87" t="s">
        <v>102</v>
      </c>
      <c r="VYA435" s="87" t="s">
        <v>102</v>
      </c>
      <c r="VYB435" s="87" t="s">
        <v>102</v>
      </c>
      <c r="VYC435" s="87" t="s">
        <v>102</v>
      </c>
      <c r="VYD435" s="87" t="s">
        <v>102</v>
      </c>
      <c r="VYE435" s="87" t="s">
        <v>102</v>
      </c>
      <c r="VYF435" s="87" t="s">
        <v>102</v>
      </c>
      <c r="VYG435" s="87" t="s">
        <v>102</v>
      </c>
      <c r="VYH435" s="87" t="s">
        <v>102</v>
      </c>
      <c r="VYI435" s="87" t="s">
        <v>102</v>
      </c>
      <c r="VYJ435" s="87" t="s">
        <v>102</v>
      </c>
      <c r="VYK435" s="87" t="s">
        <v>102</v>
      </c>
      <c r="VYL435" s="87" t="s">
        <v>102</v>
      </c>
      <c r="VYM435" s="87" t="s">
        <v>102</v>
      </c>
      <c r="VYN435" s="87" t="s">
        <v>102</v>
      </c>
      <c r="VYO435" s="87" t="s">
        <v>102</v>
      </c>
      <c r="VYP435" s="87" t="s">
        <v>102</v>
      </c>
      <c r="VYQ435" s="87" t="s">
        <v>102</v>
      </c>
      <c r="VYR435" s="87" t="s">
        <v>102</v>
      </c>
      <c r="VYS435" s="87" t="s">
        <v>102</v>
      </c>
      <c r="VYT435" s="87" t="s">
        <v>102</v>
      </c>
      <c r="VYU435" s="87" t="s">
        <v>102</v>
      </c>
      <c r="VYV435" s="87" t="s">
        <v>102</v>
      </c>
      <c r="VYW435" s="87" t="s">
        <v>102</v>
      </c>
      <c r="VYX435" s="87" t="s">
        <v>102</v>
      </c>
      <c r="VYY435" s="87" t="s">
        <v>102</v>
      </c>
      <c r="VYZ435" s="87" t="s">
        <v>102</v>
      </c>
      <c r="VZA435" s="87" t="s">
        <v>102</v>
      </c>
      <c r="VZB435" s="87" t="s">
        <v>102</v>
      </c>
      <c r="VZC435" s="87" t="s">
        <v>102</v>
      </c>
      <c r="VZD435" s="87" t="s">
        <v>102</v>
      </c>
      <c r="VZE435" s="87" t="s">
        <v>102</v>
      </c>
      <c r="VZF435" s="87" t="s">
        <v>102</v>
      </c>
      <c r="VZG435" s="87" t="s">
        <v>102</v>
      </c>
      <c r="VZH435" s="87" t="s">
        <v>102</v>
      </c>
      <c r="VZI435" s="87" t="s">
        <v>102</v>
      </c>
      <c r="VZJ435" s="87" t="s">
        <v>102</v>
      </c>
      <c r="VZK435" s="87" t="s">
        <v>102</v>
      </c>
      <c r="VZL435" s="87" t="s">
        <v>102</v>
      </c>
      <c r="VZM435" s="87" t="s">
        <v>102</v>
      </c>
      <c r="VZN435" s="87" t="s">
        <v>102</v>
      </c>
      <c r="VZO435" s="87" t="s">
        <v>102</v>
      </c>
      <c r="VZP435" s="87" t="s">
        <v>102</v>
      </c>
      <c r="VZQ435" s="87" t="s">
        <v>102</v>
      </c>
      <c r="VZR435" s="87" t="s">
        <v>102</v>
      </c>
      <c r="VZS435" s="87" t="s">
        <v>102</v>
      </c>
      <c r="VZT435" s="87" t="s">
        <v>102</v>
      </c>
      <c r="VZU435" s="87" t="s">
        <v>102</v>
      </c>
      <c r="VZV435" s="87" t="s">
        <v>102</v>
      </c>
      <c r="VZW435" s="87" t="s">
        <v>102</v>
      </c>
      <c r="VZX435" s="87" t="s">
        <v>102</v>
      </c>
      <c r="VZY435" s="87" t="s">
        <v>102</v>
      </c>
      <c r="VZZ435" s="87" t="s">
        <v>102</v>
      </c>
      <c r="WAA435" s="87" t="s">
        <v>102</v>
      </c>
      <c r="WAB435" s="87" t="s">
        <v>102</v>
      </c>
      <c r="WAC435" s="87" t="s">
        <v>102</v>
      </c>
      <c r="WAD435" s="87" t="s">
        <v>102</v>
      </c>
      <c r="WAE435" s="87" t="s">
        <v>102</v>
      </c>
      <c r="WAF435" s="87" t="s">
        <v>102</v>
      </c>
      <c r="WAG435" s="87" t="s">
        <v>102</v>
      </c>
      <c r="WAH435" s="87" t="s">
        <v>102</v>
      </c>
      <c r="WAI435" s="87" t="s">
        <v>102</v>
      </c>
      <c r="WAJ435" s="87" t="s">
        <v>102</v>
      </c>
      <c r="WAK435" s="87" t="s">
        <v>102</v>
      </c>
      <c r="WAL435" s="87" t="s">
        <v>102</v>
      </c>
      <c r="WAM435" s="87" t="s">
        <v>102</v>
      </c>
      <c r="WAN435" s="87" t="s">
        <v>102</v>
      </c>
      <c r="WAO435" s="87" t="s">
        <v>102</v>
      </c>
      <c r="WAP435" s="87" t="s">
        <v>102</v>
      </c>
      <c r="WAQ435" s="87" t="s">
        <v>102</v>
      </c>
      <c r="WAR435" s="87" t="s">
        <v>102</v>
      </c>
      <c r="WAS435" s="87" t="s">
        <v>102</v>
      </c>
      <c r="WAT435" s="87" t="s">
        <v>102</v>
      </c>
      <c r="WAU435" s="87" t="s">
        <v>102</v>
      </c>
      <c r="WAV435" s="87" t="s">
        <v>102</v>
      </c>
      <c r="WAW435" s="87" t="s">
        <v>102</v>
      </c>
      <c r="WAX435" s="87" t="s">
        <v>102</v>
      </c>
      <c r="WAY435" s="87" t="s">
        <v>102</v>
      </c>
      <c r="WAZ435" s="87" t="s">
        <v>102</v>
      </c>
      <c r="WBA435" s="87" t="s">
        <v>102</v>
      </c>
      <c r="WBB435" s="87" t="s">
        <v>102</v>
      </c>
      <c r="WBC435" s="87" t="s">
        <v>102</v>
      </c>
      <c r="WBD435" s="87" t="s">
        <v>102</v>
      </c>
      <c r="WBE435" s="87" t="s">
        <v>102</v>
      </c>
      <c r="WBF435" s="87" t="s">
        <v>102</v>
      </c>
      <c r="WBG435" s="87" t="s">
        <v>102</v>
      </c>
      <c r="WBH435" s="87" t="s">
        <v>102</v>
      </c>
      <c r="WBI435" s="87" t="s">
        <v>102</v>
      </c>
      <c r="WBJ435" s="87" t="s">
        <v>102</v>
      </c>
      <c r="WBK435" s="87" t="s">
        <v>102</v>
      </c>
      <c r="WBL435" s="87" t="s">
        <v>102</v>
      </c>
      <c r="WBM435" s="87" t="s">
        <v>102</v>
      </c>
      <c r="WBN435" s="87" t="s">
        <v>102</v>
      </c>
      <c r="WBO435" s="87" t="s">
        <v>102</v>
      </c>
      <c r="WBP435" s="87" t="s">
        <v>102</v>
      </c>
      <c r="WBQ435" s="87" t="s">
        <v>102</v>
      </c>
      <c r="WBR435" s="87" t="s">
        <v>102</v>
      </c>
      <c r="WBS435" s="87" t="s">
        <v>102</v>
      </c>
      <c r="WBT435" s="87" t="s">
        <v>102</v>
      </c>
      <c r="WBU435" s="87" t="s">
        <v>102</v>
      </c>
      <c r="WBV435" s="87" t="s">
        <v>102</v>
      </c>
      <c r="WBW435" s="87" t="s">
        <v>102</v>
      </c>
      <c r="WBX435" s="87" t="s">
        <v>102</v>
      </c>
      <c r="WBY435" s="87" t="s">
        <v>102</v>
      </c>
      <c r="WBZ435" s="87" t="s">
        <v>102</v>
      </c>
      <c r="WCA435" s="87" t="s">
        <v>102</v>
      </c>
      <c r="WCB435" s="87" t="s">
        <v>102</v>
      </c>
      <c r="WCC435" s="87" t="s">
        <v>102</v>
      </c>
      <c r="WCD435" s="87" t="s">
        <v>102</v>
      </c>
      <c r="WCE435" s="87" t="s">
        <v>102</v>
      </c>
      <c r="WCF435" s="87" t="s">
        <v>102</v>
      </c>
      <c r="WCG435" s="87" t="s">
        <v>102</v>
      </c>
      <c r="WCH435" s="87" t="s">
        <v>102</v>
      </c>
      <c r="WCI435" s="87" t="s">
        <v>102</v>
      </c>
      <c r="WCJ435" s="87" t="s">
        <v>102</v>
      </c>
      <c r="WCK435" s="87" t="s">
        <v>102</v>
      </c>
      <c r="WCL435" s="87" t="s">
        <v>102</v>
      </c>
      <c r="WCM435" s="87" t="s">
        <v>102</v>
      </c>
      <c r="WCN435" s="87" t="s">
        <v>102</v>
      </c>
      <c r="WCO435" s="87" t="s">
        <v>102</v>
      </c>
      <c r="WCP435" s="87" t="s">
        <v>102</v>
      </c>
      <c r="WCQ435" s="87" t="s">
        <v>102</v>
      </c>
      <c r="WCR435" s="87" t="s">
        <v>102</v>
      </c>
      <c r="WCS435" s="87" t="s">
        <v>102</v>
      </c>
      <c r="WCT435" s="87" t="s">
        <v>102</v>
      </c>
      <c r="WCU435" s="87" t="s">
        <v>102</v>
      </c>
      <c r="WCV435" s="87" t="s">
        <v>102</v>
      </c>
      <c r="WCW435" s="87" t="s">
        <v>102</v>
      </c>
      <c r="WCX435" s="87" t="s">
        <v>102</v>
      </c>
      <c r="WCY435" s="87" t="s">
        <v>102</v>
      </c>
      <c r="WCZ435" s="87" t="s">
        <v>102</v>
      </c>
      <c r="WDA435" s="87" t="s">
        <v>102</v>
      </c>
      <c r="WDB435" s="87" t="s">
        <v>102</v>
      </c>
      <c r="WDC435" s="87" t="s">
        <v>102</v>
      </c>
      <c r="WDD435" s="87" t="s">
        <v>102</v>
      </c>
      <c r="WDE435" s="87" t="s">
        <v>102</v>
      </c>
      <c r="WDF435" s="87" t="s">
        <v>102</v>
      </c>
      <c r="WDG435" s="87" t="s">
        <v>102</v>
      </c>
      <c r="WDH435" s="87" t="s">
        <v>102</v>
      </c>
      <c r="WDI435" s="87" t="s">
        <v>102</v>
      </c>
      <c r="WDJ435" s="87" t="s">
        <v>102</v>
      </c>
      <c r="WDK435" s="87" t="s">
        <v>102</v>
      </c>
      <c r="WDL435" s="87" t="s">
        <v>102</v>
      </c>
      <c r="WDM435" s="87" t="s">
        <v>102</v>
      </c>
      <c r="WDN435" s="87" t="s">
        <v>102</v>
      </c>
      <c r="WDO435" s="87" t="s">
        <v>102</v>
      </c>
      <c r="WDP435" s="87" t="s">
        <v>102</v>
      </c>
      <c r="WDQ435" s="87" t="s">
        <v>102</v>
      </c>
      <c r="WDR435" s="87" t="s">
        <v>102</v>
      </c>
      <c r="WDS435" s="87" t="s">
        <v>102</v>
      </c>
      <c r="WDT435" s="87" t="s">
        <v>102</v>
      </c>
      <c r="WDU435" s="87" t="s">
        <v>102</v>
      </c>
      <c r="WDV435" s="87" t="s">
        <v>102</v>
      </c>
      <c r="WDW435" s="87" t="s">
        <v>102</v>
      </c>
      <c r="WDX435" s="87" t="s">
        <v>102</v>
      </c>
      <c r="WDY435" s="87" t="s">
        <v>102</v>
      </c>
      <c r="WDZ435" s="87" t="s">
        <v>102</v>
      </c>
      <c r="WEA435" s="87" t="s">
        <v>102</v>
      </c>
      <c r="WEB435" s="87" t="s">
        <v>102</v>
      </c>
      <c r="WEC435" s="87" t="s">
        <v>102</v>
      </c>
      <c r="WED435" s="87" t="s">
        <v>102</v>
      </c>
      <c r="WEE435" s="87" t="s">
        <v>102</v>
      </c>
      <c r="WEF435" s="87" t="s">
        <v>102</v>
      </c>
      <c r="WEG435" s="87" t="s">
        <v>102</v>
      </c>
      <c r="WEH435" s="87" t="s">
        <v>102</v>
      </c>
      <c r="WEI435" s="87" t="s">
        <v>102</v>
      </c>
      <c r="WEJ435" s="87" t="s">
        <v>102</v>
      </c>
      <c r="WEK435" s="87" t="s">
        <v>102</v>
      </c>
      <c r="WEL435" s="87" t="s">
        <v>102</v>
      </c>
      <c r="WEM435" s="87" t="s">
        <v>102</v>
      </c>
      <c r="WEN435" s="87" t="s">
        <v>102</v>
      </c>
      <c r="WEO435" s="87" t="s">
        <v>102</v>
      </c>
      <c r="WEP435" s="87" t="s">
        <v>102</v>
      </c>
      <c r="WEQ435" s="87" t="s">
        <v>102</v>
      </c>
      <c r="WER435" s="87" t="s">
        <v>102</v>
      </c>
      <c r="WES435" s="87" t="s">
        <v>102</v>
      </c>
      <c r="WET435" s="87" t="s">
        <v>102</v>
      </c>
      <c r="WEU435" s="87" t="s">
        <v>102</v>
      </c>
      <c r="WEV435" s="87" t="s">
        <v>102</v>
      </c>
      <c r="WEW435" s="87" t="s">
        <v>102</v>
      </c>
      <c r="WEX435" s="87" t="s">
        <v>102</v>
      </c>
      <c r="WEY435" s="87" t="s">
        <v>102</v>
      </c>
      <c r="WEZ435" s="87" t="s">
        <v>102</v>
      </c>
      <c r="WFA435" s="87" t="s">
        <v>102</v>
      </c>
      <c r="WFB435" s="87" t="s">
        <v>102</v>
      </c>
      <c r="WFC435" s="87" t="s">
        <v>102</v>
      </c>
      <c r="WFD435" s="87" t="s">
        <v>102</v>
      </c>
      <c r="WFE435" s="87" t="s">
        <v>102</v>
      </c>
      <c r="WFF435" s="87" t="s">
        <v>102</v>
      </c>
      <c r="WFG435" s="87" t="s">
        <v>102</v>
      </c>
      <c r="WFH435" s="87" t="s">
        <v>102</v>
      </c>
      <c r="WFI435" s="87" t="s">
        <v>102</v>
      </c>
      <c r="WFJ435" s="87" t="s">
        <v>102</v>
      </c>
      <c r="WFK435" s="87" t="s">
        <v>102</v>
      </c>
      <c r="WFL435" s="87" t="s">
        <v>102</v>
      </c>
      <c r="WFM435" s="87" t="s">
        <v>102</v>
      </c>
      <c r="WFN435" s="87" t="s">
        <v>102</v>
      </c>
      <c r="WFO435" s="87" t="s">
        <v>102</v>
      </c>
      <c r="WFP435" s="87" t="s">
        <v>102</v>
      </c>
      <c r="WFQ435" s="87" t="s">
        <v>102</v>
      </c>
      <c r="WFR435" s="87" t="s">
        <v>102</v>
      </c>
      <c r="WFS435" s="87" t="s">
        <v>102</v>
      </c>
      <c r="WFT435" s="87" t="s">
        <v>102</v>
      </c>
      <c r="WFU435" s="87" t="s">
        <v>102</v>
      </c>
      <c r="WFV435" s="87" t="s">
        <v>102</v>
      </c>
      <c r="WFW435" s="87" t="s">
        <v>102</v>
      </c>
      <c r="WFX435" s="87" t="s">
        <v>102</v>
      </c>
      <c r="WFY435" s="87" t="s">
        <v>102</v>
      </c>
      <c r="WFZ435" s="87" t="s">
        <v>102</v>
      </c>
      <c r="WGA435" s="87" t="s">
        <v>102</v>
      </c>
      <c r="WGB435" s="87" t="s">
        <v>102</v>
      </c>
      <c r="WGC435" s="87" t="s">
        <v>102</v>
      </c>
      <c r="WGD435" s="87" t="s">
        <v>102</v>
      </c>
      <c r="WGE435" s="87" t="s">
        <v>102</v>
      </c>
      <c r="WGF435" s="87" t="s">
        <v>102</v>
      </c>
      <c r="WGG435" s="87" t="s">
        <v>102</v>
      </c>
      <c r="WGH435" s="87" t="s">
        <v>102</v>
      </c>
      <c r="WGI435" s="87" t="s">
        <v>102</v>
      </c>
      <c r="WGJ435" s="87" t="s">
        <v>102</v>
      </c>
      <c r="WGK435" s="87" t="s">
        <v>102</v>
      </c>
      <c r="WGL435" s="87" t="s">
        <v>102</v>
      </c>
      <c r="WGM435" s="87" t="s">
        <v>102</v>
      </c>
      <c r="WGN435" s="87" t="s">
        <v>102</v>
      </c>
      <c r="WGO435" s="87" t="s">
        <v>102</v>
      </c>
      <c r="WGP435" s="87" t="s">
        <v>102</v>
      </c>
      <c r="WGQ435" s="87" t="s">
        <v>102</v>
      </c>
      <c r="WGR435" s="87" t="s">
        <v>102</v>
      </c>
      <c r="WGS435" s="87" t="s">
        <v>102</v>
      </c>
      <c r="WGT435" s="87" t="s">
        <v>102</v>
      </c>
      <c r="WGU435" s="87" t="s">
        <v>102</v>
      </c>
      <c r="WGV435" s="87" t="s">
        <v>102</v>
      </c>
      <c r="WGW435" s="87" t="s">
        <v>102</v>
      </c>
      <c r="WGX435" s="87" t="s">
        <v>102</v>
      </c>
      <c r="WGY435" s="87" t="s">
        <v>102</v>
      </c>
      <c r="WGZ435" s="87" t="s">
        <v>102</v>
      </c>
      <c r="WHA435" s="87" t="s">
        <v>102</v>
      </c>
      <c r="WHB435" s="87" t="s">
        <v>102</v>
      </c>
      <c r="WHC435" s="87" t="s">
        <v>102</v>
      </c>
      <c r="WHD435" s="87" t="s">
        <v>102</v>
      </c>
      <c r="WHE435" s="87" t="s">
        <v>102</v>
      </c>
      <c r="WHF435" s="87" t="s">
        <v>102</v>
      </c>
      <c r="WHG435" s="87" t="s">
        <v>102</v>
      </c>
      <c r="WHH435" s="87" t="s">
        <v>102</v>
      </c>
      <c r="WHI435" s="87" t="s">
        <v>102</v>
      </c>
      <c r="WHJ435" s="87" t="s">
        <v>102</v>
      </c>
      <c r="WHK435" s="87" t="s">
        <v>102</v>
      </c>
      <c r="WHL435" s="87" t="s">
        <v>102</v>
      </c>
      <c r="WHM435" s="87" t="s">
        <v>102</v>
      </c>
      <c r="WHN435" s="87" t="s">
        <v>102</v>
      </c>
      <c r="WHO435" s="87" t="s">
        <v>102</v>
      </c>
      <c r="WHP435" s="87" t="s">
        <v>102</v>
      </c>
      <c r="WHQ435" s="87" t="s">
        <v>102</v>
      </c>
      <c r="WHR435" s="87" t="s">
        <v>102</v>
      </c>
      <c r="WHS435" s="87" t="s">
        <v>102</v>
      </c>
      <c r="WHT435" s="87" t="s">
        <v>102</v>
      </c>
      <c r="WHU435" s="87" t="s">
        <v>102</v>
      </c>
      <c r="WHV435" s="87" t="s">
        <v>102</v>
      </c>
      <c r="WHW435" s="87" t="s">
        <v>102</v>
      </c>
      <c r="WHX435" s="87" t="s">
        <v>102</v>
      </c>
      <c r="WHY435" s="87" t="s">
        <v>102</v>
      </c>
      <c r="WHZ435" s="87" t="s">
        <v>102</v>
      </c>
      <c r="WIA435" s="87" t="s">
        <v>102</v>
      </c>
      <c r="WIB435" s="87" t="s">
        <v>102</v>
      </c>
      <c r="WIC435" s="87" t="s">
        <v>102</v>
      </c>
      <c r="WID435" s="87" t="s">
        <v>102</v>
      </c>
      <c r="WIE435" s="87" t="s">
        <v>102</v>
      </c>
      <c r="WIF435" s="87" t="s">
        <v>102</v>
      </c>
      <c r="WIG435" s="87" t="s">
        <v>102</v>
      </c>
      <c r="WIH435" s="87" t="s">
        <v>102</v>
      </c>
      <c r="WII435" s="87" t="s">
        <v>102</v>
      </c>
      <c r="WIJ435" s="87" t="s">
        <v>102</v>
      </c>
      <c r="WIK435" s="87" t="s">
        <v>102</v>
      </c>
      <c r="WIL435" s="87" t="s">
        <v>102</v>
      </c>
      <c r="WIM435" s="87" t="s">
        <v>102</v>
      </c>
      <c r="WIN435" s="87" t="s">
        <v>102</v>
      </c>
      <c r="WIO435" s="87" t="s">
        <v>102</v>
      </c>
      <c r="WIP435" s="87" t="s">
        <v>102</v>
      </c>
      <c r="WIQ435" s="87" t="s">
        <v>102</v>
      </c>
      <c r="WIR435" s="87" t="s">
        <v>102</v>
      </c>
      <c r="WIS435" s="87" t="s">
        <v>102</v>
      </c>
      <c r="WIT435" s="87" t="s">
        <v>102</v>
      </c>
      <c r="WIU435" s="87" t="s">
        <v>102</v>
      </c>
      <c r="WIV435" s="87" t="s">
        <v>102</v>
      </c>
      <c r="WIW435" s="87" t="s">
        <v>102</v>
      </c>
      <c r="WIX435" s="87" t="s">
        <v>102</v>
      </c>
      <c r="WIY435" s="87" t="s">
        <v>102</v>
      </c>
      <c r="WIZ435" s="87" t="s">
        <v>102</v>
      </c>
      <c r="WJA435" s="87" t="s">
        <v>102</v>
      </c>
      <c r="WJB435" s="87" t="s">
        <v>102</v>
      </c>
      <c r="WJC435" s="87" t="s">
        <v>102</v>
      </c>
      <c r="WJD435" s="87" t="s">
        <v>102</v>
      </c>
      <c r="WJE435" s="87" t="s">
        <v>102</v>
      </c>
      <c r="WJF435" s="87" t="s">
        <v>102</v>
      </c>
      <c r="WJG435" s="87" t="s">
        <v>102</v>
      </c>
      <c r="WJH435" s="87" t="s">
        <v>102</v>
      </c>
      <c r="WJI435" s="87" t="s">
        <v>102</v>
      </c>
      <c r="WJJ435" s="87" t="s">
        <v>102</v>
      </c>
      <c r="WJK435" s="87" t="s">
        <v>102</v>
      </c>
      <c r="WJL435" s="87" t="s">
        <v>102</v>
      </c>
      <c r="WJM435" s="87" t="s">
        <v>102</v>
      </c>
      <c r="WJN435" s="87" t="s">
        <v>102</v>
      </c>
      <c r="WJO435" s="87" t="s">
        <v>102</v>
      </c>
      <c r="WJP435" s="87" t="s">
        <v>102</v>
      </c>
      <c r="WJQ435" s="87" t="s">
        <v>102</v>
      </c>
      <c r="WJR435" s="87" t="s">
        <v>102</v>
      </c>
      <c r="WJS435" s="87" t="s">
        <v>102</v>
      </c>
      <c r="WJT435" s="87" t="s">
        <v>102</v>
      </c>
      <c r="WJU435" s="87" t="s">
        <v>102</v>
      </c>
      <c r="WJV435" s="87" t="s">
        <v>102</v>
      </c>
      <c r="WJW435" s="87" t="s">
        <v>102</v>
      </c>
      <c r="WJX435" s="87" t="s">
        <v>102</v>
      </c>
      <c r="WJY435" s="87" t="s">
        <v>102</v>
      </c>
      <c r="WJZ435" s="87" t="s">
        <v>102</v>
      </c>
      <c r="WKA435" s="87" t="s">
        <v>102</v>
      </c>
      <c r="WKB435" s="87" t="s">
        <v>102</v>
      </c>
      <c r="WKC435" s="87" t="s">
        <v>102</v>
      </c>
      <c r="WKD435" s="87" t="s">
        <v>102</v>
      </c>
      <c r="WKE435" s="87" t="s">
        <v>102</v>
      </c>
      <c r="WKF435" s="87" t="s">
        <v>102</v>
      </c>
      <c r="WKG435" s="87" t="s">
        <v>102</v>
      </c>
      <c r="WKH435" s="87" t="s">
        <v>102</v>
      </c>
      <c r="WKI435" s="87" t="s">
        <v>102</v>
      </c>
      <c r="WKJ435" s="87" t="s">
        <v>102</v>
      </c>
      <c r="WKK435" s="87" t="s">
        <v>102</v>
      </c>
      <c r="WKL435" s="87" t="s">
        <v>102</v>
      </c>
      <c r="WKM435" s="87" t="s">
        <v>102</v>
      </c>
      <c r="WKN435" s="87" t="s">
        <v>102</v>
      </c>
      <c r="WKO435" s="87" t="s">
        <v>102</v>
      </c>
      <c r="WKP435" s="87" t="s">
        <v>102</v>
      </c>
      <c r="WKQ435" s="87" t="s">
        <v>102</v>
      </c>
      <c r="WKR435" s="87" t="s">
        <v>102</v>
      </c>
      <c r="WKS435" s="87" t="s">
        <v>102</v>
      </c>
      <c r="WKT435" s="87" t="s">
        <v>102</v>
      </c>
      <c r="WKU435" s="87" t="s">
        <v>102</v>
      </c>
      <c r="WKV435" s="87" t="s">
        <v>102</v>
      </c>
      <c r="WKW435" s="87" t="s">
        <v>102</v>
      </c>
      <c r="WKX435" s="87" t="s">
        <v>102</v>
      </c>
      <c r="WKY435" s="87" t="s">
        <v>102</v>
      </c>
      <c r="WKZ435" s="87" t="s">
        <v>102</v>
      </c>
      <c r="WLA435" s="87" t="s">
        <v>102</v>
      </c>
      <c r="WLB435" s="87" t="s">
        <v>102</v>
      </c>
      <c r="WLC435" s="87" t="s">
        <v>102</v>
      </c>
      <c r="WLD435" s="87" t="s">
        <v>102</v>
      </c>
      <c r="WLE435" s="87" t="s">
        <v>102</v>
      </c>
      <c r="WLF435" s="87" t="s">
        <v>102</v>
      </c>
      <c r="WLG435" s="87" t="s">
        <v>102</v>
      </c>
      <c r="WLH435" s="87" t="s">
        <v>102</v>
      </c>
      <c r="WLI435" s="87" t="s">
        <v>102</v>
      </c>
      <c r="WLJ435" s="87" t="s">
        <v>102</v>
      </c>
      <c r="WLK435" s="87" t="s">
        <v>102</v>
      </c>
      <c r="WLL435" s="87" t="s">
        <v>102</v>
      </c>
      <c r="WLM435" s="87" t="s">
        <v>102</v>
      </c>
      <c r="WLN435" s="87" t="s">
        <v>102</v>
      </c>
      <c r="WLO435" s="87" t="s">
        <v>102</v>
      </c>
      <c r="WLP435" s="87" t="s">
        <v>102</v>
      </c>
      <c r="WLQ435" s="87" t="s">
        <v>102</v>
      </c>
      <c r="WLR435" s="87" t="s">
        <v>102</v>
      </c>
      <c r="WLS435" s="87" t="s">
        <v>102</v>
      </c>
      <c r="WLT435" s="87" t="s">
        <v>102</v>
      </c>
      <c r="WLU435" s="87" t="s">
        <v>102</v>
      </c>
      <c r="WLV435" s="87" t="s">
        <v>102</v>
      </c>
      <c r="WLW435" s="87" t="s">
        <v>102</v>
      </c>
      <c r="WLX435" s="87" t="s">
        <v>102</v>
      </c>
      <c r="WLY435" s="87" t="s">
        <v>102</v>
      </c>
      <c r="WLZ435" s="87" t="s">
        <v>102</v>
      </c>
      <c r="WMA435" s="87" t="s">
        <v>102</v>
      </c>
      <c r="WMB435" s="87" t="s">
        <v>102</v>
      </c>
      <c r="WMC435" s="87" t="s">
        <v>102</v>
      </c>
      <c r="WMD435" s="87" t="s">
        <v>102</v>
      </c>
      <c r="WME435" s="87" t="s">
        <v>102</v>
      </c>
      <c r="WMF435" s="87" t="s">
        <v>102</v>
      </c>
      <c r="WMG435" s="87" t="s">
        <v>102</v>
      </c>
      <c r="WMH435" s="87" t="s">
        <v>102</v>
      </c>
      <c r="WMI435" s="87" t="s">
        <v>102</v>
      </c>
      <c r="WMJ435" s="87" t="s">
        <v>102</v>
      </c>
      <c r="WMK435" s="87" t="s">
        <v>102</v>
      </c>
      <c r="WML435" s="87" t="s">
        <v>102</v>
      </c>
      <c r="WMM435" s="87" t="s">
        <v>102</v>
      </c>
      <c r="WMN435" s="87" t="s">
        <v>102</v>
      </c>
      <c r="WMO435" s="87" t="s">
        <v>102</v>
      </c>
      <c r="WMP435" s="87" t="s">
        <v>102</v>
      </c>
      <c r="WMQ435" s="87" t="s">
        <v>102</v>
      </c>
      <c r="WMR435" s="87" t="s">
        <v>102</v>
      </c>
      <c r="WMS435" s="87" t="s">
        <v>102</v>
      </c>
      <c r="WMT435" s="87" t="s">
        <v>102</v>
      </c>
      <c r="WMU435" s="87" t="s">
        <v>102</v>
      </c>
      <c r="WMV435" s="87" t="s">
        <v>102</v>
      </c>
      <c r="WMW435" s="87" t="s">
        <v>102</v>
      </c>
      <c r="WMX435" s="87" t="s">
        <v>102</v>
      </c>
      <c r="WMY435" s="87" t="s">
        <v>102</v>
      </c>
      <c r="WMZ435" s="87" t="s">
        <v>102</v>
      </c>
      <c r="WNA435" s="87" t="s">
        <v>102</v>
      </c>
      <c r="WNB435" s="87" t="s">
        <v>102</v>
      </c>
      <c r="WNC435" s="87" t="s">
        <v>102</v>
      </c>
      <c r="WND435" s="87" t="s">
        <v>102</v>
      </c>
      <c r="WNE435" s="87" t="s">
        <v>102</v>
      </c>
      <c r="WNF435" s="87" t="s">
        <v>102</v>
      </c>
      <c r="WNG435" s="87" t="s">
        <v>102</v>
      </c>
      <c r="WNH435" s="87" t="s">
        <v>102</v>
      </c>
      <c r="WNI435" s="87" t="s">
        <v>102</v>
      </c>
      <c r="WNJ435" s="87" t="s">
        <v>102</v>
      </c>
      <c r="WNK435" s="87" t="s">
        <v>102</v>
      </c>
      <c r="WNL435" s="87" t="s">
        <v>102</v>
      </c>
      <c r="WNM435" s="87" t="s">
        <v>102</v>
      </c>
      <c r="WNN435" s="87" t="s">
        <v>102</v>
      </c>
      <c r="WNO435" s="87" t="s">
        <v>102</v>
      </c>
      <c r="WNP435" s="87" t="s">
        <v>102</v>
      </c>
      <c r="WNQ435" s="87" t="s">
        <v>102</v>
      </c>
      <c r="WNR435" s="87" t="s">
        <v>102</v>
      </c>
      <c r="WNS435" s="87" t="s">
        <v>102</v>
      </c>
      <c r="WNT435" s="87" t="s">
        <v>102</v>
      </c>
      <c r="WNU435" s="87" t="s">
        <v>102</v>
      </c>
      <c r="WNV435" s="87" t="s">
        <v>102</v>
      </c>
      <c r="WNW435" s="87" t="s">
        <v>102</v>
      </c>
      <c r="WNX435" s="87" t="s">
        <v>102</v>
      </c>
      <c r="WNY435" s="87" t="s">
        <v>102</v>
      </c>
      <c r="WNZ435" s="87" t="s">
        <v>102</v>
      </c>
      <c r="WOA435" s="87" t="s">
        <v>102</v>
      </c>
      <c r="WOB435" s="87" t="s">
        <v>102</v>
      </c>
      <c r="WOC435" s="87" t="s">
        <v>102</v>
      </c>
      <c r="WOD435" s="87" t="s">
        <v>102</v>
      </c>
      <c r="WOE435" s="87" t="s">
        <v>102</v>
      </c>
      <c r="WOF435" s="87" t="s">
        <v>102</v>
      </c>
      <c r="WOG435" s="87" t="s">
        <v>102</v>
      </c>
      <c r="WOH435" s="87" t="s">
        <v>102</v>
      </c>
      <c r="WOI435" s="87" t="s">
        <v>102</v>
      </c>
      <c r="WOJ435" s="87" t="s">
        <v>102</v>
      </c>
      <c r="WOK435" s="87" t="s">
        <v>102</v>
      </c>
      <c r="WOL435" s="87" t="s">
        <v>102</v>
      </c>
      <c r="WOM435" s="87" t="s">
        <v>102</v>
      </c>
      <c r="WON435" s="87" t="s">
        <v>102</v>
      </c>
      <c r="WOO435" s="87" t="s">
        <v>102</v>
      </c>
      <c r="WOP435" s="87" t="s">
        <v>102</v>
      </c>
      <c r="WOQ435" s="87" t="s">
        <v>102</v>
      </c>
      <c r="WOR435" s="87" t="s">
        <v>102</v>
      </c>
      <c r="WOS435" s="87" t="s">
        <v>102</v>
      </c>
      <c r="WOT435" s="87" t="s">
        <v>102</v>
      </c>
      <c r="WOU435" s="87" t="s">
        <v>102</v>
      </c>
      <c r="WOV435" s="87" t="s">
        <v>102</v>
      </c>
      <c r="WOW435" s="87" t="s">
        <v>102</v>
      </c>
      <c r="WOX435" s="87" t="s">
        <v>102</v>
      </c>
      <c r="WOY435" s="87" t="s">
        <v>102</v>
      </c>
      <c r="WOZ435" s="87" t="s">
        <v>102</v>
      </c>
      <c r="WPA435" s="87" t="s">
        <v>102</v>
      </c>
      <c r="WPB435" s="87" t="s">
        <v>102</v>
      </c>
      <c r="WPC435" s="87" t="s">
        <v>102</v>
      </c>
      <c r="WPD435" s="87" t="s">
        <v>102</v>
      </c>
      <c r="WPE435" s="87" t="s">
        <v>102</v>
      </c>
      <c r="WPF435" s="87" t="s">
        <v>102</v>
      </c>
      <c r="WPG435" s="87" t="s">
        <v>102</v>
      </c>
      <c r="WPH435" s="87" t="s">
        <v>102</v>
      </c>
      <c r="WPI435" s="87" t="s">
        <v>102</v>
      </c>
      <c r="WPJ435" s="87" t="s">
        <v>102</v>
      </c>
      <c r="WPK435" s="87" t="s">
        <v>102</v>
      </c>
      <c r="WPL435" s="87" t="s">
        <v>102</v>
      </c>
      <c r="WPM435" s="87" t="s">
        <v>102</v>
      </c>
      <c r="WPN435" s="87" t="s">
        <v>102</v>
      </c>
      <c r="WPO435" s="87" t="s">
        <v>102</v>
      </c>
      <c r="WPP435" s="87" t="s">
        <v>102</v>
      </c>
      <c r="WPQ435" s="87" t="s">
        <v>102</v>
      </c>
      <c r="WPR435" s="87" t="s">
        <v>102</v>
      </c>
      <c r="WPS435" s="87" t="s">
        <v>102</v>
      </c>
      <c r="WPT435" s="87" t="s">
        <v>102</v>
      </c>
      <c r="WPU435" s="87" t="s">
        <v>102</v>
      </c>
      <c r="WPV435" s="87" t="s">
        <v>102</v>
      </c>
      <c r="WPW435" s="87" t="s">
        <v>102</v>
      </c>
      <c r="WPX435" s="87" t="s">
        <v>102</v>
      </c>
      <c r="WPY435" s="87" t="s">
        <v>102</v>
      </c>
      <c r="WPZ435" s="87" t="s">
        <v>102</v>
      </c>
      <c r="WQA435" s="87" t="s">
        <v>102</v>
      </c>
      <c r="WQB435" s="87" t="s">
        <v>102</v>
      </c>
      <c r="WQC435" s="87" t="s">
        <v>102</v>
      </c>
      <c r="WQD435" s="87" t="s">
        <v>102</v>
      </c>
      <c r="WQE435" s="87" t="s">
        <v>102</v>
      </c>
      <c r="WQF435" s="87" t="s">
        <v>102</v>
      </c>
      <c r="WQG435" s="87" t="s">
        <v>102</v>
      </c>
      <c r="WQH435" s="87" t="s">
        <v>102</v>
      </c>
      <c r="WQI435" s="87" t="s">
        <v>102</v>
      </c>
      <c r="WQJ435" s="87" t="s">
        <v>102</v>
      </c>
      <c r="WQK435" s="87" t="s">
        <v>102</v>
      </c>
      <c r="WQL435" s="87" t="s">
        <v>102</v>
      </c>
      <c r="WQM435" s="87" t="s">
        <v>102</v>
      </c>
      <c r="WQN435" s="87" t="s">
        <v>102</v>
      </c>
      <c r="WQO435" s="87" t="s">
        <v>102</v>
      </c>
      <c r="WQP435" s="87" t="s">
        <v>102</v>
      </c>
      <c r="WQQ435" s="87" t="s">
        <v>102</v>
      </c>
      <c r="WQR435" s="87" t="s">
        <v>102</v>
      </c>
      <c r="WQS435" s="87" t="s">
        <v>102</v>
      </c>
      <c r="WQT435" s="87" t="s">
        <v>102</v>
      </c>
      <c r="WQU435" s="87" t="s">
        <v>102</v>
      </c>
      <c r="WQV435" s="87" t="s">
        <v>102</v>
      </c>
      <c r="WQW435" s="87" t="s">
        <v>102</v>
      </c>
      <c r="WQX435" s="87" t="s">
        <v>102</v>
      </c>
      <c r="WQY435" s="87" t="s">
        <v>102</v>
      </c>
      <c r="WQZ435" s="87" t="s">
        <v>102</v>
      </c>
      <c r="WRA435" s="87" t="s">
        <v>102</v>
      </c>
      <c r="WRB435" s="87" t="s">
        <v>102</v>
      </c>
      <c r="WRC435" s="87" t="s">
        <v>102</v>
      </c>
      <c r="WRD435" s="87" t="s">
        <v>102</v>
      </c>
      <c r="WRE435" s="87" t="s">
        <v>102</v>
      </c>
      <c r="WRF435" s="87" t="s">
        <v>102</v>
      </c>
      <c r="WRG435" s="87" t="s">
        <v>102</v>
      </c>
      <c r="WRH435" s="87" t="s">
        <v>102</v>
      </c>
      <c r="WRI435" s="87" t="s">
        <v>102</v>
      </c>
      <c r="WRJ435" s="87" t="s">
        <v>102</v>
      </c>
      <c r="WRK435" s="87" t="s">
        <v>102</v>
      </c>
      <c r="WRL435" s="87" t="s">
        <v>102</v>
      </c>
      <c r="WRM435" s="87" t="s">
        <v>102</v>
      </c>
      <c r="WRN435" s="87" t="s">
        <v>102</v>
      </c>
      <c r="WRO435" s="87" t="s">
        <v>102</v>
      </c>
      <c r="WRP435" s="87" t="s">
        <v>102</v>
      </c>
      <c r="WRQ435" s="87" t="s">
        <v>102</v>
      </c>
      <c r="WRR435" s="87" t="s">
        <v>102</v>
      </c>
      <c r="WRS435" s="87" t="s">
        <v>102</v>
      </c>
      <c r="WRT435" s="87" t="s">
        <v>102</v>
      </c>
      <c r="WRU435" s="87" t="s">
        <v>102</v>
      </c>
      <c r="WRV435" s="87" t="s">
        <v>102</v>
      </c>
      <c r="WRW435" s="87" t="s">
        <v>102</v>
      </c>
      <c r="WRX435" s="87" t="s">
        <v>102</v>
      </c>
      <c r="WRY435" s="87" t="s">
        <v>102</v>
      </c>
      <c r="WRZ435" s="87" t="s">
        <v>102</v>
      </c>
      <c r="WSA435" s="87" t="s">
        <v>102</v>
      </c>
      <c r="WSB435" s="87" t="s">
        <v>102</v>
      </c>
      <c r="WSC435" s="87" t="s">
        <v>102</v>
      </c>
      <c r="WSD435" s="87" t="s">
        <v>102</v>
      </c>
      <c r="WSE435" s="87" t="s">
        <v>102</v>
      </c>
      <c r="WSF435" s="87" t="s">
        <v>102</v>
      </c>
      <c r="WSG435" s="87" t="s">
        <v>102</v>
      </c>
      <c r="WSH435" s="87" t="s">
        <v>102</v>
      </c>
      <c r="WSI435" s="87" t="s">
        <v>102</v>
      </c>
      <c r="WSJ435" s="87" t="s">
        <v>102</v>
      </c>
      <c r="WSK435" s="87" t="s">
        <v>102</v>
      </c>
      <c r="WSL435" s="87" t="s">
        <v>102</v>
      </c>
      <c r="WSM435" s="87" t="s">
        <v>102</v>
      </c>
      <c r="WSN435" s="87" t="s">
        <v>102</v>
      </c>
      <c r="WSO435" s="87" t="s">
        <v>102</v>
      </c>
      <c r="WSP435" s="87" t="s">
        <v>102</v>
      </c>
      <c r="WSQ435" s="87" t="s">
        <v>102</v>
      </c>
      <c r="WSR435" s="87" t="s">
        <v>102</v>
      </c>
      <c r="WSS435" s="87" t="s">
        <v>102</v>
      </c>
      <c r="WST435" s="87" t="s">
        <v>102</v>
      </c>
      <c r="WSU435" s="87" t="s">
        <v>102</v>
      </c>
      <c r="WSV435" s="87" t="s">
        <v>102</v>
      </c>
      <c r="WSW435" s="87" t="s">
        <v>102</v>
      </c>
      <c r="WSX435" s="87" t="s">
        <v>102</v>
      </c>
      <c r="WSY435" s="87" t="s">
        <v>102</v>
      </c>
      <c r="WSZ435" s="87" t="s">
        <v>102</v>
      </c>
      <c r="WTA435" s="87" t="s">
        <v>102</v>
      </c>
      <c r="WTB435" s="87" t="s">
        <v>102</v>
      </c>
      <c r="WTC435" s="87" t="s">
        <v>102</v>
      </c>
      <c r="WTD435" s="87" t="s">
        <v>102</v>
      </c>
      <c r="WTE435" s="87" t="s">
        <v>102</v>
      </c>
      <c r="WTF435" s="87" t="s">
        <v>102</v>
      </c>
      <c r="WTG435" s="87" t="s">
        <v>102</v>
      </c>
      <c r="WTH435" s="87" t="s">
        <v>102</v>
      </c>
      <c r="WTI435" s="87" t="s">
        <v>102</v>
      </c>
      <c r="WTJ435" s="87" t="s">
        <v>102</v>
      </c>
      <c r="WTK435" s="87" t="s">
        <v>102</v>
      </c>
      <c r="WTL435" s="87" t="s">
        <v>102</v>
      </c>
      <c r="WTM435" s="87" t="s">
        <v>102</v>
      </c>
      <c r="WTN435" s="87" t="s">
        <v>102</v>
      </c>
      <c r="WTO435" s="87" t="s">
        <v>102</v>
      </c>
      <c r="WTP435" s="87" t="s">
        <v>102</v>
      </c>
      <c r="WTQ435" s="87" t="s">
        <v>102</v>
      </c>
      <c r="WTR435" s="87" t="s">
        <v>102</v>
      </c>
      <c r="WTS435" s="87" t="s">
        <v>102</v>
      </c>
      <c r="WTT435" s="87" t="s">
        <v>102</v>
      </c>
      <c r="WTU435" s="87" t="s">
        <v>102</v>
      </c>
      <c r="WTV435" s="87" t="s">
        <v>102</v>
      </c>
      <c r="WTW435" s="87" t="s">
        <v>102</v>
      </c>
      <c r="WTX435" s="87" t="s">
        <v>102</v>
      </c>
      <c r="WTY435" s="87" t="s">
        <v>102</v>
      </c>
      <c r="WTZ435" s="87" t="s">
        <v>102</v>
      </c>
      <c r="WUA435" s="87" t="s">
        <v>102</v>
      </c>
      <c r="WUB435" s="87" t="s">
        <v>102</v>
      </c>
      <c r="WUC435" s="87" t="s">
        <v>102</v>
      </c>
      <c r="WUD435" s="87" t="s">
        <v>102</v>
      </c>
      <c r="WUE435" s="87" t="s">
        <v>102</v>
      </c>
      <c r="WUF435" s="87" t="s">
        <v>102</v>
      </c>
      <c r="WUG435" s="87" t="s">
        <v>102</v>
      </c>
      <c r="WUH435" s="87" t="s">
        <v>102</v>
      </c>
      <c r="WUI435" s="87" t="s">
        <v>102</v>
      </c>
      <c r="WUJ435" s="87" t="s">
        <v>102</v>
      </c>
      <c r="WUK435" s="87" t="s">
        <v>102</v>
      </c>
      <c r="WUL435" s="87" t="s">
        <v>102</v>
      </c>
      <c r="WUM435" s="87" t="s">
        <v>102</v>
      </c>
      <c r="WUN435" s="87" t="s">
        <v>102</v>
      </c>
      <c r="WUO435" s="87" t="s">
        <v>102</v>
      </c>
      <c r="WUP435" s="87" t="s">
        <v>102</v>
      </c>
      <c r="WUQ435" s="87" t="s">
        <v>102</v>
      </c>
      <c r="WUR435" s="87" t="s">
        <v>102</v>
      </c>
      <c r="WUS435" s="87" t="s">
        <v>102</v>
      </c>
      <c r="WUT435" s="87" t="s">
        <v>102</v>
      </c>
      <c r="WUU435" s="87" t="s">
        <v>102</v>
      </c>
      <c r="WUV435" s="87" t="s">
        <v>102</v>
      </c>
      <c r="WUW435" s="87" t="s">
        <v>102</v>
      </c>
      <c r="WUX435" s="87" t="s">
        <v>102</v>
      </c>
      <c r="WUY435" s="87" t="s">
        <v>102</v>
      </c>
      <c r="WUZ435" s="87" t="s">
        <v>102</v>
      </c>
      <c r="WVA435" s="87" t="s">
        <v>102</v>
      </c>
      <c r="WVB435" s="87" t="s">
        <v>102</v>
      </c>
      <c r="WVC435" s="87" t="s">
        <v>102</v>
      </c>
      <c r="WVD435" s="87" t="s">
        <v>102</v>
      </c>
      <c r="WVE435" s="87" t="s">
        <v>102</v>
      </c>
      <c r="WVF435" s="87" t="s">
        <v>102</v>
      </c>
      <c r="WVG435" s="87" t="s">
        <v>102</v>
      </c>
      <c r="WVH435" s="87" t="s">
        <v>102</v>
      </c>
      <c r="WVI435" s="87" t="s">
        <v>102</v>
      </c>
      <c r="WVJ435" s="87" t="s">
        <v>102</v>
      </c>
      <c r="WVK435" s="87" t="s">
        <v>102</v>
      </c>
      <c r="WVL435" s="87" t="s">
        <v>102</v>
      </c>
      <c r="WVM435" s="87" t="s">
        <v>102</v>
      </c>
      <c r="WVN435" s="87" t="s">
        <v>102</v>
      </c>
      <c r="WVO435" s="87" t="s">
        <v>102</v>
      </c>
      <c r="WVP435" s="87" t="s">
        <v>102</v>
      </c>
      <c r="WVQ435" s="87" t="s">
        <v>102</v>
      </c>
      <c r="WVR435" s="87" t="s">
        <v>102</v>
      </c>
      <c r="WVS435" s="87" t="s">
        <v>102</v>
      </c>
      <c r="WVT435" s="87" t="s">
        <v>102</v>
      </c>
      <c r="WVU435" s="87" t="s">
        <v>102</v>
      </c>
      <c r="WVV435" s="87" t="s">
        <v>102</v>
      </c>
      <c r="WVW435" s="87" t="s">
        <v>102</v>
      </c>
      <c r="WVX435" s="87" t="s">
        <v>102</v>
      </c>
      <c r="WVY435" s="87" t="s">
        <v>102</v>
      </c>
      <c r="WVZ435" s="87" t="s">
        <v>102</v>
      </c>
      <c r="WWA435" s="87" t="s">
        <v>102</v>
      </c>
      <c r="WWB435" s="87" t="s">
        <v>102</v>
      </c>
      <c r="WWC435" s="87" t="s">
        <v>102</v>
      </c>
      <c r="WWD435" s="87" t="s">
        <v>102</v>
      </c>
      <c r="WWE435" s="87" t="s">
        <v>102</v>
      </c>
      <c r="WWF435" s="87" t="s">
        <v>102</v>
      </c>
      <c r="WWG435" s="87" t="s">
        <v>102</v>
      </c>
      <c r="WWH435" s="87" t="s">
        <v>102</v>
      </c>
      <c r="WWI435" s="87" t="s">
        <v>102</v>
      </c>
      <c r="WWJ435" s="87" t="s">
        <v>102</v>
      </c>
      <c r="WWK435" s="87" t="s">
        <v>102</v>
      </c>
      <c r="WWL435" s="87" t="s">
        <v>102</v>
      </c>
      <c r="WWM435" s="87" t="s">
        <v>102</v>
      </c>
      <c r="WWN435" s="87" t="s">
        <v>102</v>
      </c>
      <c r="WWO435" s="87" t="s">
        <v>102</v>
      </c>
      <c r="WWP435" s="87" t="s">
        <v>102</v>
      </c>
      <c r="WWQ435" s="87" t="s">
        <v>102</v>
      </c>
      <c r="WWR435" s="87" t="s">
        <v>102</v>
      </c>
      <c r="WWS435" s="87" t="s">
        <v>102</v>
      </c>
      <c r="WWT435" s="87" t="s">
        <v>102</v>
      </c>
      <c r="WWU435" s="87" t="s">
        <v>102</v>
      </c>
      <c r="WWV435" s="87" t="s">
        <v>102</v>
      </c>
      <c r="WWW435" s="87" t="s">
        <v>102</v>
      </c>
      <c r="WWX435" s="87" t="s">
        <v>102</v>
      </c>
      <c r="WWY435" s="87" t="s">
        <v>102</v>
      </c>
      <c r="WWZ435" s="87" t="s">
        <v>102</v>
      </c>
      <c r="WXA435" s="87" t="s">
        <v>102</v>
      </c>
      <c r="WXB435" s="87" t="s">
        <v>102</v>
      </c>
      <c r="WXC435" s="87" t="s">
        <v>102</v>
      </c>
      <c r="WXD435" s="87" t="s">
        <v>102</v>
      </c>
      <c r="WXE435" s="87" t="s">
        <v>102</v>
      </c>
      <c r="WXF435" s="87" t="s">
        <v>102</v>
      </c>
      <c r="WXG435" s="87" t="s">
        <v>102</v>
      </c>
      <c r="WXH435" s="87" t="s">
        <v>102</v>
      </c>
      <c r="WXI435" s="87" t="s">
        <v>102</v>
      </c>
      <c r="WXJ435" s="87" t="s">
        <v>102</v>
      </c>
      <c r="WXK435" s="87" t="s">
        <v>102</v>
      </c>
      <c r="WXL435" s="87" t="s">
        <v>102</v>
      </c>
      <c r="WXM435" s="87" t="s">
        <v>102</v>
      </c>
      <c r="WXN435" s="87" t="s">
        <v>102</v>
      </c>
      <c r="WXO435" s="87" t="s">
        <v>102</v>
      </c>
      <c r="WXP435" s="87" t="s">
        <v>102</v>
      </c>
      <c r="WXQ435" s="87" t="s">
        <v>102</v>
      </c>
      <c r="WXR435" s="87" t="s">
        <v>102</v>
      </c>
      <c r="WXS435" s="87" t="s">
        <v>102</v>
      </c>
      <c r="WXT435" s="87" t="s">
        <v>102</v>
      </c>
      <c r="WXU435" s="87" t="s">
        <v>102</v>
      </c>
      <c r="WXV435" s="87" t="s">
        <v>102</v>
      </c>
      <c r="WXW435" s="87" t="s">
        <v>102</v>
      </c>
      <c r="WXX435" s="87" t="s">
        <v>102</v>
      </c>
      <c r="WXY435" s="87" t="s">
        <v>102</v>
      </c>
      <c r="WXZ435" s="87" t="s">
        <v>102</v>
      </c>
      <c r="WYA435" s="87" t="s">
        <v>102</v>
      </c>
      <c r="WYB435" s="87" t="s">
        <v>102</v>
      </c>
      <c r="WYC435" s="87" t="s">
        <v>102</v>
      </c>
      <c r="WYD435" s="87" t="s">
        <v>102</v>
      </c>
      <c r="WYE435" s="87" t="s">
        <v>102</v>
      </c>
      <c r="WYF435" s="87" t="s">
        <v>102</v>
      </c>
      <c r="WYG435" s="87" t="s">
        <v>102</v>
      </c>
      <c r="WYH435" s="87" t="s">
        <v>102</v>
      </c>
      <c r="WYI435" s="87" t="s">
        <v>102</v>
      </c>
      <c r="WYJ435" s="87" t="s">
        <v>102</v>
      </c>
      <c r="WYK435" s="87" t="s">
        <v>102</v>
      </c>
      <c r="WYL435" s="87" t="s">
        <v>102</v>
      </c>
      <c r="WYM435" s="87" t="s">
        <v>102</v>
      </c>
      <c r="WYN435" s="87" t="s">
        <v>102</v>
      </c>
      <c r="WYO435" s="87" t="s">
        <v>102</v>
      </c>
      <c r="WYP435" s="87" t="s">
        <v>102</v>
      </c>
      <c r="WYQ435" s="87" t="s">
        <v>102</v>
      </c>
      <c r="WYR435" s="87" t="s">
        <v>102</v>
      </c>
      <c r="WYS435" s="87" t="s">
        <v>102</v>
      </c>
      <c r="WYT435" s="87" t="s">
        <v>102</v>
      </c>
      <c r="WYU435" s="87" t="s">
        <v>102</v>
      </c>
      <c r="WYV435" s="87" t="s">
        <v>102</v>
      </c>
      <c r="WYW435" s="87" t="s">
        <v>102</v>
      </c>
      <c r="WYX435" s="87" t="s">
        <v>102</v>
      </c>
      <c r="WYY435" s="87" t="s">
        <v>102</v>
      </c>
      <c r="WYZ435" s="87" t="s">
        <v>102</v>
      </c>
      <c r="WZA435" s="87" t="s">
        <v>102</v>
      </c>
      <c r="WZB435" s="87" t="s">
        <v>102</v>
      </c>
      <c r="WZC435" s="87" t="s">
        <v>102</v>
      </c>
      <c r="WZD435" s="87" t="s">
        <v>102</v>
      </c>
      <c r="WZE435" s="87" t="s">
        <v>102</v>
      </c>
      <c r="WZF435" s="87" t="s">
        <v>102</v>
      </c>
      <c r="WZG435" s="87" t="s">
        <v>102</v>
      </c>
      <c r="WZH435" s="87" t="s">
        <v>102</v>
      </c>
      <c r="WZI435" s="87" t="s">
        <v>102</v>
      </c>
      <c r="WZJ435" s="87" t="s">
        <v>102</v>
      </c>
      <c r="WZK435" s="87" t="s">
        <v>102</v>
      </c>
      <c r="WZL435" s="87" t="s">
        <v>102</v>
      </c>
      <c r="WZM435" s="87" t="s">
        <v>102</v>
      </c>
      <c r="WZN435" s="87" t="s">
        <v>102</v>
      </c>
      <c r="WZO435" s="87" t="s">
        <v>102</v>
      </c>
      <c r="WZP435" s="87" t="s">
        <v>102</v>
      </c>
      <c r="WZQ435" s="87" t="s">
        <v>102</v>
      </c>
      <c r="WZR435" s="87" t="s">
        <v>102</v>
      </c>
      <c r="WZS435" s="87" t="s">
        <v>102</v>
      </c>
      <c r="WZT435" s="87" t="s">
        <v>102</v>
      </c>
      <c r="WZU435" s="87" t="s">
        <v>102</v>
      </c>
      <c r="WZV435" s="87" t="s">
        <v>102</v>
      </c>
      <c r="WZW435" s="87" t="s">
        <v>102</v>
      </c>
      <c r="WZX435" s="87" t="s">
        <v>102</v>
      </c>
      <c r="WZY435" s="87" t="s">
        <v>102</v>
      </c>
      <c r="WZZ435" s="87" t="s">
        <v>102</v>
      </c>
      <c r="XAA435" s="87" t="s">
        <v>102</v>
      </c>
      <c r="XAB435" s="87" t="s">
        <v>102</v>
      </c>
      <c r="XAC435" s="87" t="s">
        <v>102</v>
      </c>
      <c r="XAD435" s="87" t="s">
        <v>102</v>
      </c>
      <c r="XAE435" s="87" t="s">
        <v>102</v>
      </c>
      <c r="XAF435" s="87" t="s">
        <v>102</v>
      </c>
      <c r="XAG435" s="87" t="s">
        <v>102</v>
      </c>
      <c r="XAH435" s="87" t="s">
        <v>102</v>
      </c>
      <c r="XAI435" s="87" t="s">
        <v>102</v>
      </c>
      <c r="XAJ435" s="87" t="s">
        <v>102</v>
      </c>
      <c r="XAK435" s="87" t="s">
        <v>102</v>
      </c>
      <c r="XAL435" s="87" t="s">
        <v>102</v>
      </c>
      <c r="XAM435" s="87" t="s">
        <v>102</v>
      </c>
      <c r="XAN435" s="87" t="s">
        <v>102</v>
      </c>
      <c r="XAO435" s="87" t="s">
        <v>102</v>
      </c>
      <c r="XAP435" s="87" t="s">
        <v>102</v>
      </c>
      <c r="XAQ435" s="87" t="s">
        <v>102</v>
      </c>
      <c r="XAR435" s="87" t="s">
        <v>102</v>
      </c>
      <c r="XAS435" s="87" t="s">
        <v>102</v>
      </c>
      <c r="XAT435" s="87" t="s">
        <v>102</v>
      </c>
      <c r="XAU435" s="87" t="s">
        <v>102</v>
      </c>
      <c r="XAV435" s="87" t="s">
        <v>102</v>
      </c>
      <c r="XAW435" s="87" t="s">
        <v>102</v>
      </c>
      <c r="XAX435" s="87" t="s">
        <v>102</v>
      </c>
      <c r="XAY435" s="87" t="s">
        <v>102</v>
      </c>
      <c r="XAZ435" s="87" t="s">
        <v>102</v>
      </c>
      <c r="XBA435" s="87" t="s">
        <v>102</v>
      </c>
      <c r="XBB435" s="87" t="s">
        <v>102</v>
      </c>
      <c r="XBC435" s="87" t="s">
        <v>102</v>
      </c>
      <c r="XBD435" s="87" t="s">
        <v>102</v>
      </c>
      <c r="XBE435" s="87" t="s">
        <v>102</v>
      </c>
      <c r="XBF435" s="87" t="s">
        <v>102</v>
      </c>
      <c r="XBG435" s="87" t="s">
        <v>102</v>
      </c>
      <c r="XBH435" s="87" t="s">
        <v>102</v>
      </c>
      <c r="XBI435" s="87" t="s">
        <v>102</v>
      </c>
      <c r="XBJ435" s="87" t="s">
        <v>102</v>
      </c>
      <c r="XBK435" s="87" t="s">
        <v>102</v>
      </c>
      <c r="XBL435" s="87" t="s">
        <v>102</v>
      </c>
      <c r="XBM435" s="87" t="s">
        <v>102</v>
      </c>
      <c r="XBN435" s="87" t="s">
        <v>102</v>
      </c>
      <c r="XBO435" s="87" t="s">
        <v>102</v>
      </c>
      <c r="XBP435" s="87" t="s">
        <v>102</v>
      </c>
      <c r="XBQ435" s="87" t="s">
        <v>102</v>
      </c>
      <c r="XBR435" s="87" t="s">
        <v>102</v>
      </c>
      <c r="XBS435" s="87" t="s">
        <v>102</v>
      </c>
      <c r="XBT435" s="87" t="s">
        <v>102</v>
      </c>
      <c r="XBU435" s="87" t="s">
        <v>102</v>
      </c>
      <c r="XBV435" s="87" t="s">
        <v>102</v>
      </c>
      <c r="XBW435" s="87" t="s">
        <v>102</v>
      </c>
      <c r="XBX435" s="87" t="s">
        <v>102</v>
      </c>
      <c r="XBY435" s="87" t="s">
        <v>102</v>
      </c>
      <c r="XBZ435" s="87" t="s">
        <v>102</v>
      </c>
      <c r="XCA435" s="87" t="s">
        <v>102</v>
      </c>
      <c r="XCB435" s="87" t="s">
        <v>102</v>
      </c>
      <c r="XCC435" s="87" t="s">
        <v>102</v>
      </c>
      <c r="XCD435" s="87" t="s">
        <v>102</v>
      </c>
      <c r="XCE435" s="87" t="s">
        <v>102</v>
      </c>
      <c r="XCF435" s="87" t="s">
        <v>102</v>
      </c>
      <c r="XCG435" s="87" t="s">
        <v>102</v>
      </c>
      <c r="XCH435" s="87" t="s">
        <v>102</v>
      </c>
      <c r="XCI435" s="87" t="s">
        <v>102</v>
      </c>
      <c r="XCJ435" s="87" t="s">
        <v>102</v>
      </c>
      <c r="XCK435" s="87" t="s">
        <v>102</v>
      </c>
      <c r="XCL435" s="87" t="s">
        <v>102</v>
      </c>
      <c r="XCM435" s="87" t="s">
        <v>102</v>
      </c>
      <c r="XCN435" s="87" t="s">
        <v>102</v>
      </c>
      <c r="XCO435" s="87" t="s">
        <v>102</v>
      </c>
      <c r="XCP435" s="87" t="s">
        <v>102</v>
      </c>
      <c r="XCQ435" s="87" t="s">
        <v>102</v>
      </c>
      <c r="XCR435" s="87" t="s">
        <v>102</v>
      </c>
      <c r="XCS435" s="87" t="s">
        <v>102</v>
      </c>
      <c r="XCT435" s="87" t="s">
        <v>102</v>
      </c>
      <c r="XCU435" s="87" t="s">
        <v>102</v>
      </c>
      <c r="XCV435" s="87" t="s">
        <v>102</v>
      </c>
      <c r="XCW435" s="87" t="s">
        <v>102</v>
      </c>
      <c r="XCX435" s="87" t="s">
        <v>102</v>
      </c>
      <c r="XCY435" s="87" t="s">
        <v>102</v>
      </c>
      <c r="XCZ435" s="87" t="s">
        <v>102</v>
      </c>
      <c r="XDA435" s="87" t="s">
        <v>102</v>
      </c>
      <c r="XDB435" s="87" t="s">
        <v>102</v>
      </c>
      <c r="XDC435" s="87" t="s">
        <v>102</v>
      </c>
      <c r="XDD435" s="87" t="s">
        <v>102</v>
      </c>
      <c r="XDE435" s="87" t="s">
        <v>102</v>
      </c>
      <c r="XDF435" s="87" t="s">
        <v>102</v>
      </c>
      <c r="XDG435" s="87" t="s">
        <v>102</v>
      </c>
      <c r="XDH435" s="87" t="s">
        <v>102</v>
      </c>
      <c r="XDI435" s="87" t="s">
        <v>102</v>
      </c>
      <c r="XDJ435" s="87" t="s">
        <v>102</v>
      </c>
      <c r="XDK435" s="87" t="s">
        <v>102</v>
      </c>
      <c r="XDL435" s="87" t="s">
        <v>102</v>
      </c>
      <c r="XDM435" s="87" t="s">
        <v>102</v>
      </c>
      <c r="XDN435" s="87" t="s">
        <v>102</v>
      </c>
      <c r="XDO435" s="87" t="s">
        <v>102</v>
      </c>
      <c r="XDP435" s="87" t="s">
        <v>102</v>
      </c>
      <c r="XDQ435" s="87" t="s">
        <v>102</v>
      </c>
      <c r="XDR435" s="87" t="s">
        <v>102</v>
      </c>
      <c r="XDS435" s="87" t="s">
        <v>102</v>
      </c>
      <c r="XDT435" s="87" t="s">
        <v>102</v>
      </c>
      <c r="XDU435" s="87" t="s">
        <v>102</v>
      </c>
      <c r="XDV435" s="87" t="s">
        <v>102</v>
      </c>
      <c r="XDW435" s="87" t="s">
        <v>102</v>
      </c>
      <c r="XDX435" s="87" t="s">
        <v>102</v>
      </c>
      <c r="XDY435" s="87" t="s">
        <v>102</v>
      </c>
      <c r="XDZ435" s="87" t="s">
        <v>102</v>
      </c>
      <c r="XEA435" s="87" t="s">
        <v>102</v>
      </c>
      <c r="XEB435" s="87" t="s">
        <v>102</v>
      </c>
      <c r="XEC435" s="87" t="s">
        <v>102</v>
      </c>
      <c r="XED435" s="87" t="s">
        <v>102</v>
      </c>
      <c r="XEE435" s="87" t="s">
        <v>102</v>
      </c>
      <c r="XEF435" s="87" t="s">
        <v>102</v>
      </c>
      <c r="XEG435" s="87" t="s">
        <v>102</v>
      </c>
      <c r="XEH435" s="87" t="s">
        <v>102</v>
      </c>
      <c r="XEI435" s="87" t="s">
        <v>102</v>
      </c>
      <c r="XEJ435" s="87" t="s">
        <v>102</v>
      </c>
      <c r="XEK435" s="87" t="s">
        <v>102</v>
      </c>
      <c r="XEL435" s="87" t="s">
        <v>102</v>
      </c>
      <c r="XEM435" s="87" t="s">
        <v>102</v>
      </c>
      <c r="XEN435" s="87" t="s">
        <v>102</v>
      </c>
      <c r="XEO435" s="87" t="s">
        <v>102</v>
      </c>
      <c r="XEP435" s="87" t="s">
        <v>102</v>
      </c>
      <c r="XEQ435" s="87" t="s">
        <v>102</v>
      </c>
      <c r="XER435" s="87" t="s">
        <v>102</v>
      </c>
      <c r="XES435" s="87" t="s">
        <v>102</v>
      </c>
      <c r="XET435" s="87" t="s">
        <v>102</v>
      </c>
      <c r="XEU435" s="87" t="s">
        <v>102</v>
      </c>
      <c r="XEV435" s="87" t="s">
        <v>102</v>
      </c>
      <c r="XEW435" s="87" t="s">
        <v>102</v>
      </c>
      <c r="XEX435" s="87" t="s">
        <v>102</v>
      </c>
      <c r="XEY435" s="87" t="s">
        <v>102</v>
      </c>
      <c r="XEZ435" s="87" t="s">
        <v>102</v>
      </c>
      <c r="XFA435" s="87" t="s">
        <v>102</v>
      </c>
      <c r="XFB435" s="87" t="s">
        <v>102</v>
      </c>
      <c r="XFC435" s="87" t="s">
        <v>102</v>
      </c>
      <c r="XFD435" s="87" t="s">
        <v>102</v>
      </c>
    </row>
    <row r="436" spans="1:16384" ht="33" customHeight="1" x14ac:dyDescent="0.25">
      <c r="A436" s="122" t="s">
        <v>205</v>
      </c>
      <c r="B436" s="122"/>
      <c r="C436" s="122"/>
      <c r="D436" s="122"/>
      <c r="E436" s="122"/>
      <c r="F436" s="122"/>
      <c r="G436" s="122"/>
      <c r="H436" s="122"/>
      <c r="I436" s="122"/>
      <c r="J436" s="122"/>
      <c r="K436" s="122"/>
      <c r="L436" s="122"/>
      <c r="M436" s="122"/>
      <c r="N436" s="122"/>
      <c r="O436" s="122"/>
      <c r="P436" s="122"/>
      <c r="Q436" s="122"/>
      <c r="R436" s="122"/>
      <c r="S436" s="122"/>
      <c r="T436" s="122"/>
      <c r="U436" s="122"/>
      <c r="V436" s="122"/>
      <c r="W436" s="122"/>
      <c r="X436" s="122"/>
      <c r="Y436" s="122"/>
      <c r="Z436" s="122"/>
      <c r="AA436" s="122"/>
    </row>
  </sheetData>
  <mergeCells count="127">
    <mergeCell ref="A436:AA436"/>
    <mergeCell ref="V1:AA1"/>
    <mergeCell ref="A434:AA434"/>
    <mergeCell ref="A11:C11"/>
    <mergeCell ref="D11:E11"/>
    <mergeCell ref="F11:G11"/>
    <mergeCell ref="A10:Q10"/>
    <mergeCell ref="H11:Q11"/>
    <mergeCell ref="S10:S11"/>
    <mergeCell ref="R10:R11"/>
    <mergeCell ref="Z10:AA10"/>
    <mergeCell ref="T10:Y10"/>
    <mergeCell ref="A8:AA8"/>
    <mergeCell ref="A7:AA7"/>
    <mergeCell ref="A2:AA2"/>
    <mergeCell ref="A3:AA3"/>
    <mergeCell ref="A4:AA4"/>
    <mergeCell ref="A6:AA6"/>
    <mergeCell ref="S88:S91"/>
    <mergeCell ref="R88:R91"/>
    <mergeCell ref="S79:S84"/>
    <mergeCell ref="R79:R84"/>
    <mergeCell ref="S70:S76"/>
    <mergeCell ref="R70:R76"/>
    <mergeCell ref="AE388:AF388"/>
    <mergeCell ref="AE399:AF399"/>
    <mergeCell ref="AB243:AC243"/>
    <mergeCell ref="S103:S105"/>
    <mergeCell ref="R103:R105"/>
    <mergeCell ref="S108:S110"/>
    <mergeCell ref="R108:R110"/>
    <mergeCell ref="S98:S100"/>
    <mergeCell ref="R98:R100"/>
    <mergeCell ref="R127:R128"/>
    <mergeCell ref="R125:R126"/>
    <mergeCell ref="R123:R124"/>
    <mergeCell ref="S123:S124"/>
    <mergeCell ref="S125:S126"/>
    <mergeCell ref="S127:S128"/>
    <mergeCell ref="R131:R132"/>
    <mergeCell ref="S131:S132"/>
    <mergeCell ref="S175:S176"/>
    <mergeCell ref="R175:R176"/>
    <mergeCell ref="R154:R155"/>
    <mergeCell ref="S154:S155"/>
    <mergeCell ref="R156:R157"/>
    <mergeCell ref="S156:S157"/>
    <mergeCell ref="R158:R159"/>
    <mergeCell ref="S27:S30"/>
    <mergeCell ref="R27:R30"/>
    <mergeCell ref="S63:S65"/>
    <mergeCell ref="R63:R65"/>
    <mergeCell ref="S58:S60"/>
    <mergeCell ref="R58:R60"/>
    <mergeCell ref="S36:S38"/>
    <mergeCell ref="R36:R38"/>
    <mergeCell ref="R129:R130"/>
    <mergeCell ref="S129:S130"/>
    <mergeCell ref="S158:S159"/>
    <mergeCell ref="R301:R303"/>
    <mergeCell ref="R177:R178"/>
    <mergeCell ref="S177:S178"/>
    <mergeCell ref="R179:R180"/>
    <mergeCell ref="S179:S180"/>
    <mergeCell ref="R183:R184"/>
    <mergeCell ref="S183:S184"/>
    <mergeCell ref="R181:R182"/>
    <mergeCell ref="S181:S182"/>
    <mergeCell ref="S189:S191"/>
    <mergeCell ref="R189:R191"/>
    <mergeCell ref="S195:S198"/>
    <mergeCell ref="R195:R198"/>
    <mergeCell ref="S203:S206"/>
    <mergeCell ref="R203:R206"/>
    <mergeCell ref="S228:S232"/>
    <mergeCell ref="R228:R232"/>
    <mergeCell ref="S390:S396"/>
    <mergeCell ref="R390:R396"/>
    <mergeCell ref="S399:S401"/>
    <mergeCell ref="R399:R401"/>
    <mergeCell ref="S245:S250"/>
    <mergeCell ref="R245:R250"/>
    <mergeCell ref="R252:R256"/>
    <mergeCell ref="S252:S256"/>
    <mergeCell ref="R258:R262"/>
    <mergeCell ref="S258:S262"/>
    <mergeCell ref="S264:S269"/>
    <mergeCell ref="R264:R269"/>
    <mergeCell ref="S271:S276"/>
    <mergeCell ref="R271:R276"/>
    <mergeCell ref="S280:S282"/>
    <mergeCell ref="R280:R282"/>
    <mergeCell ref="S365:S372"/>
    <mergeCell ref="R365:R372"/>
    <mergeCell ref="S384:S387"/>
    <mergeCell ref="R384:R387"/>
    <mergeCell ref="S284:S286"/>
    <mergeCell ref="R284:R286"/>
    <mergeCell ref="S288:S290"/>
    <mergeCell ref="R288:R290"/>
    <mergeCell ref="S352:S355"/>
    <mergeCell ref="R352:R355"/>
    <mergeCell ref="S347:S350"/>
    <mergeCell ref="R347:R350"/>
    <mergeCell ref="S342:S345"/>
    <mergeCell ref="S319:S323"/>
    <mergeCell ref="R319:R323"/>
    <mergeCell ref="S325:S329"/>
    <mergeCell ref="R325:R329"/>
    <mergeCell ref="S331:S335"/>
    <mergeCell ref="R331:R335"/>
    <mergeCell ref="S337:S340"/>
    <mergeCell ref="R337:R340"/>
    <mergeCell ref="R342:R345"/>
    <mergeCell ref="S305:S308"/>
    <mergeCell ref="S310:S313"/>
    <mergeCell ref="R305:R308"/>
    <mergeCell ref="R310:R313"/>
    <mergeCell ref="S315:S317"/>
    <mergeCell ref="R315:R317"/>
    <mergeCell ref="R237:R239"/>
    <mergeCell ref="S237:S239"/>
    <mergeCell ref="S292:S294"/>
    <mergeCell ref="R292:R294"/>
    <mergeCell ref="S296:S299"/>
    <mergeCell ref="S301:S303"/>
    <mergeCell ref="R296:R299"/>
  </mergeCells>
  <pageMargins left="0.39370078740157483" right="0.39370078740157483" top="0.70866141732283472" bottom="0.59055118110236227" header="0" footer="0"/>
  <pageSetup paperSize="9" scale="63" orientation="landscape" r:id="rId1"/>
  <headerFooter differentFirst="1">
    <oddHeader>&amp;C 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Всего-дор</vt:lpstr>
      <vt:lpstr>'Всего-дор'!Заголовки_для_печати</vt:lpstr>
      <vt:lpstr>'Всего-дор'!Область_печати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2020-06-05T12:49:45Z</dcterms:modified>
</cp:coreProperties>
</file>